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68" windowWidth="14808" windowHeight="6156" firstSheet="13" activeTab="13"/>
  </bookViews>
  <sheets>
    <sheet name="Ивановой (май)   (2)" sheetId="13" r:id="rId1"/>
    <sheet name="4кв." sheetId="1" r:id="rId2"/>
    <sheet name="2кв." sheetId="4" r:id="rId3"/>
    <sheet name="2017г." sheetId="5" r:id="rId4"/>
    <sheet name="1кв. 2018" sheetId="7" r:id="rId5"/>
    <sheet name="2016г." sheetId="6" r:id="rId6"/>
    <sheet name="Ивановой" sheetId="2" r:id="rId7"/>
    <sheet name="Лист3" sheetId="3" r:id="rId8"/>
    <sheet name="Ивановой (февраль)" sheetId="8" r:id="rId9"/>
    <sheet name="Ивановой (март) " sheetId="9" r:id="rId10"/>
    <sheet name="Ивановой (апрель) " sheetId="10" r:id="rId11"/>
    <sheet name="Ивановой (май)  " sheetId="12" r:id="rId12"/>
    <sheet name="1кв. 2019" sheetId="11" r:id="rId13"/>
    <sheet name="Никитина (рук-во)  21   сред." sheetId="51" r:id="rId14"/>
  </sheets>
  <calcPr calcId="144525"/>
</workbook>
</file>

<file path=xl/calcChain.xml><?xml version="1.0" encoding="utf-8"?>
<calcChain xmlns="http://schemas.openxmlformats.org/spreadsheetml/2006/main">
  <c r="I14" i="51" l="1"/>
  <c r="K37" i="11" l="1"/>
  <c r="J40" i="11"/>
  <c r="I40" i="11"/>
  <c r="H40" i="11"/>
  <c r="K39" i="11"/>
  <c r="K38" i="11"/>
  <c r="J23" i="11"/>
  <c r="I23" i="11"/>
  <c r="H23" i="11"/>
  <c r="K22" i="11"/>
  <c r="K21" i="11"/>
  <c r="K20" i="11"/>
  <c r="J7" i="11"/>
  <c r="H7" i="11"/>
  <c r="C7" i="11"/>
  <c r="B7" i="11"/>
  <c r="K6" i="11"/>
  <c r="E6" i="11"/>
  <c r="I5" i="11"/>
  <c r="I7" i="11" s="1"/>
  <c r="E5" i="11"/>
  <c r="K4" i="11"/>
  <c r="E4" i="11"/>
  <c r="E7" i="11" l="1"/>
  <c r="K23" i="11"/>
  <c r="K40" i="11"/>
  <c r="K7" i="11"/>
  <c r="K5" i="11"/>
  <c r="K15" i="9"/>
  <c r="C8" i="3" l="1"/>
  <c r="N40" i="7" l="1"/>
  <c r="M40" i="7"/>
  <c r="L40" i="7"/>
  <c r="K40" i="7"/>
  <c r="J40" i="7"/>
  <c r="I40" i="7"/>
  <c r="H40" i="7"/>
  <c r="O39" i="7"/>
  <c r="O38" i="7"/>
  <c r="O37" i="7"/>
  <c r="O40" i="7" l="1"/>
  <c r="O20" i="7"/>
  <c r="N23" i="7"/>
  <c r="M23" i="7"/>
  <c r="L23" i="7"/>
  <c r="K23" i="7"/>
  <c r="J23" i="7"/>
  <c r="H23" i="7"/>
  <c r="O22" i="7"/>
  <c r="O21" i="7"/>
  <c r="I23" i="7" l="1"/>
  <c r="O23" i="7" s="1"/>
  <c r="L7" i="7"/>
  <c r="I5" i="7"/>
  <c r="O5" i="7" s="1"/>
  <c r="K7" i="7"/>
  <c r="N7" i="7"/>
  <c r="M7" i="7"/>
  <c r="J7" i="7"/>
  <c r="O6" i="7"/>
  <c r="H7" i="7"/>
  <c r="O4" i="7"/>
  <c r="I7" i="7" l="1"/>
  <c r="O7" i="7" s="1"/>
  <c r="E6" i="7"/>
  <c r="C7" i="7"/>
  <c r="B7" i="7"/>
  <c r="E5" i="7"/>
  <c r="E4" i="7"/>
  <c r="E7" i="7" s="1"/>
  <c r="F20" i="5" l="1"/>
  <c r="E20" i="5"/>
  <c r="D20" i="5"/>
  <c r="C20" i="5"/>
  <c r="B20" i="5"/>
  <c r="G11" i="5"/>
  <c r="C11" i="5"/>
  <c r="B11" i="5"/>
  <c r="G9" i="5"/>
  <c r="G10" i="5"/>
  <c r="G8" i="5"/>
  <c r="G15" i="5"/>
  <c r="D15" i="5"/>
  <c r="C15" i="5"/>
  <c r="B15" i="5"/>
  <c r="G13" i="5"/>
  <c r="G14" i="5"/>
  <c r="G12" i="5"/>
  <c r="G17" i="5"/>
  <c r="G18" i="5"/>
  <c r="G19" i="5"/>
  <c r="G16" i="5"/>
  <c r="C19" i="5"/>
  <c r="B19" i="5"/>
  <c r="H20" i="6"/>
  <c r="G20" i="6"/>
  <c r="E20" i="6"/>
  <c r="D20" i="6"/>
  <c r="C20" i="6"/>
  <c r="B20" i="6"/>
  <c r="H19" i="6"/>
  <c r="C19" i="6"/>
  <c r="B19" i="6"/>
  <c r="H18" i="6"/>
  <c r="H17" i="6"/>
  <c r="H16" i="6"/>
  <c r="H15" i="6"/>
  <c r="G15" i="6"/>
  <c r="D15" i="6"/>
  <c r="C15" i="6"/>
  <c r="B15" i="6"/>
  <c r="H14" i="6"/>
  <c r="H13" i="6"/>
  <c r="H12" i="6"/>
  <c r="H11" i="6"/>
  <c r="F11" i="6"/>
  <c r="E11" i="6"/>
  <c r="D11" i="6"/>
  <c r="C11" i="6"/>
  <c r="B11" i="6"/>
  <c r="H10" i="6"/>
  <c r="H9" i="6"/>
  <c r="H8" i="6"/>
  <c r="E7" i="6"/>
  <c r="H5" i="6"/>
  <c r="F7" i="6"/>
  <c r="D7" i="6"/>
  <c r="C7" i="6"/>
  <c r="B7" i="6"/>
  <c r="H6" i="6"/>
  <c r="H4" i="6"/>
  <c r="G20" i="5" l="1"/>
  <c r="H7" i="6"/>
  <c r="F7" i="5"/>
  <c r="E7" i="5"/>
  <c r="D7" i="5"/>
  <c r="G6" i="5"/>
  <c r="G5" i="5"/>
  <c r="C7" i="5" l="1"/>
  <c r="B7" i="5"/>
  <c r="G4" i="5"/>
  <c r="G7" i="5" s="1"/>
  <c r="C7" i="4"/>
  <c r="B7" i="4"/>
  <c r="D6" i="4"/>
  <c r="D5" i="4"/>
  <c r="D4" i="4"/>
  <c r="D7" i="4" s="1"/>
  <c r="D7" i="1" l="1"/>
  <c r="C7" i="1"/>
  <c r="B7" i="1"/>
  <c r="D5" i="1"/>
  <c r="D6" i="1"/>
  <c r="D4" i="1"/>
</calcChain>
</file>

<file path=xl/sharedStrings.xml><?xml version="1.0" encoding="utf-8"?>
<sst xmlns="http://schemas.openxmlformats.org/spreadsheetml/2006/main" count="407" uniqueCount="111">
  <si>
    <t>Справка о заработной плате руководителя за 4 квартал 2017г.</t>
  </si>
  <si>
    <t>Октябрь</t>
  </si>
  <si>
    <t>Ноябрь</t>
  </si>
  <si>
    <t>Декабрь</t>
  </si>
  <si>
    <t>Всего за квартал:</t>
  </si>
  <si>
    <t>Оклад по часам</t>
  </si>
  <si>
    <t>Ежемесячная премия</t>
  </si>
  <si>
    <t>Всего начислено:</t>
  </si>
  <si>
    <t>Заместитель директора по экономике и финансам</t>
  </si>
  <si>
    <t>А.В. Устинова</t>
  </si>
  <si>
    <t>Январь</t>
  </si>
  <si>
    <t>Февраль</t>
  </si>
  <si>
    <t>Март</t>
  </si>
  <si>
    <t>Оплата отпуска</t>
  </si>
  <si>
    <t>Материальная помощь</t>
  </si>
  <si>
    <t>Компенсация отп. При увол.</t>
  </si>
  <si>
    <t>Справка о заработной плате руководителя за 2 квартал 2017г.</t>
  </si>
  <si>
    <t>Апрель</t>
  </si>
  <si>
    <t>Май</t>
  </si>
  <si>
    <t>Июнь</t>
  </si>
  <si>
    <t>Июль</t>
  </si>
  <si>
    <t>Август</t>
  </si>
  <si>
    <t>Сентябрь</t>
  </si>
  <si>
    <t>Всего за 3 квартал:</t>
  </si>
  <si>
    <t>Всего за 2 квартал:</t>
  </si>
  <si>
    <t>Всего за 1 квартал:</t>
  </si>
  <si>
    <t>Всего за 4 квартал:</t>
  </si>
  <si>
    <t>Всего за 2016г.:</t>
  </si>
  <si>
    <t>Командировка</t>
  </si>
  <si>
    <t>Устинова А.В.</t>
  </si>
  <si>
    <t>Справка о заработной плате руководителя МУП "Калугатеплосеть" за  2016г.</t>
  </si>
  <si>
    <t>Всего за 2017г.:</t>
  </si>
  <si>
    <t>Справка о заработной плате руководителя МУП "Калугатеплосеть" за  2017г.</t>
  </si>
  <si>
    <t>Справка о заработной плате руководителя  МУП "Калугатеплосеть" за 1 квартал 2018г.</t>
  </si>
  <si>
    <t>Исп. Аксенова Е.В.т.55-78-11(161)</t>
  </si>
  <si>
    <t>Главный бухгалтер</t>
  </si>
  <si>
    <t>Федорова И.А.</t>
  </si>
  <si>
    <t>Справка о заработной плате руководителя  МУП "Калугатеплосеть" за 2 квартал 2018г.</t>
  </si>
  <si>
    <t>Компенсация отпуска при увольнении</t>
  </si>
  <si>
    <t>Доплата за замещение разница в окладах</t>
  </si>
  <si>
    <t>Дополнительные выплаты</t>
  </si>
  <si>
    <t>Исп. Каламина Н.А.т.55-78-11(161)</t>
  </si>
  <si>
    <t>Справка о заработной плате руководителя  МУП "Калугатеплосеть" за 3 квартал 2018г.</t>
  </si>
  <si>
    <t>Исп.Аксенова Е.В.т.55-78-11(161)</t>
  </si>
  <si>
    <t>МУП "Калугатеплосеть" г.Калуги</t>
  </si>
  <si>
    <t>за 2018г.</t>
  </si>
  <si>
    <t>№п/п</t>
  </si>
  <si>
    <t>Наименование предприятия</t>
  </si>
  <si>
    <t>ФИО</t>
  </si>
  <si>
    <t>Должность</t>
  </si>
  <si>
    <t>МУП "Калугатеплосеть"</t>
  </si>
  <si>
    <t>Устинов Виктор Вячеславович</t>
  </si>
  <si>
    <t>директор</t>
  </si>
  <si>
    <t>Батов Николай Анатольевич</t>
  </si>
  <si>
    <t>главный инженер</t>
  </si>
  <si>
    <t>Устинова Анна Владимировна</t>
  </si>
  <si>
    <t>заместитель директора по экономике и финансам</t>
  </si>
  <si>
    <t>Примечание</t>
  </si>
  <si>
    <t>Среднемесячная заработная плата(руб.)</t>
  </si>
  <si>
    <t>Апросин Андрей Викторович</t>
  </si>
  <si>
    <t>заместитель директора по безопасности</t>
  </si>
  <si>
    <t>Федорова Ирина Анатольевна</t>
  </si>
  <si>
    <t>главный бухгалтер</t>
  </si>
  <si>
    <t>Среднемесячная заработная плата работников(без учета заработной платы руководителей)</t>
  </si>
  <si>
    <t>по май</t>
  </si>
  <si>
    <t>по октябрь</t>
  </si>
  <si>
    <t>с 22.05.18 и.о. директора</t>
  </si>
  <si>
    <t>Информация</t>
  </si>
  <si>
    <t>И.о. директора МУП "Калугатеплосеть"</t>
  </si>
  <si>
    <t>Н.А.Батов</t>
  </si>
  <si>
    <t xml:space="preserve"> о среднемесячной заработной плате руководителей, их заместителей и главных бухгалтеров</t>
  </si>
  <si>
    <t>Справка о заработной плате руководителя  МУП "Калугатеплосеть" за 4 квартал 2018г.</t>
  </si>
  <si>
    <t>декабрь</t>
  </si>
  <si>
    <t>Премия за другие достижения</t>
  </si>
  <si>
    <t>Назарьева С.Е.</t>
  </si>
  <si>
    <t>о  средней заработной плате</t>
  </si>
  <si>
    <t>за январь 2019г. МУП "Калугатеплосеть"г.Калуги</t>
  </si>
  <si>
    <t>ФОТ за январь(руб.)</t>
  </si>
  <si>
    <t>Среднеспис. численность (чел.)</t>
  </si>
  <si>
    <t>Средняя зарплата (руб.)</t>
  </si>
  <si>
    <t xml:space="preserve">                 СПРАВКА</t>
  </si>
  <si>
    <t xml:space="preserve">Начальник ОТиЗ </t>
  </si>
  <si>
    <t>Аксенова Е.В.</t>
  </si>
  <si>
    <t>за февраль 2019г.</t>
  </si>
  <si>
    <t>Назарьева Светлана Евгеньевна</t>
  </si>
  <si>
    <t>Антонов Александр Иванович</t>
  </si>
  <si>
    <t>Винтайкина Елена Александровна</t>
  </si>
  <si>
    <t>Директор МУП "Калугатеплосеть"</t>
  </si>
  <si>
    <t>заместитель директора по сбыту</t>
  </si>
  <si>
    <t>А.И.Антонов</t>
  </si>
  <si>
    <t>в т.ч. 20182,5 премия за замещение за январь</t>
  </si>
  <si>
    <t>за март 2019г.</t>
  </si>
  <si>
    <t>за апрель 2019г.</t>
  </si>
  <si>
    <t>в т.ч. отп.48698,9</t>
  </si>
  <si>
    <t>Гусева Елена Алексеевна</t>
  </si>
  <si>
    <t>Справка о заработной плате руководителя  МУП "Калугатеплосеть" за 1 квартал 2019г.</t>
  </si>
  <si>
    <t>январь</t>
  </si>
  <si>
    <t>февраль</t>
  </si>
  <si>
    <t>март</t>
  </si>
  <si>
    <t>Начальник ОТиЗ</t>
  </si>
  <si>
    <t>за май 2019г.</t>
  </si>
  <si>
    <t>в т.ч. отп.5359,17</t>
  </si>
  <si>
    <t>в т.ч. отп.66811,78</t>
  </si>
  <si>
    <t>в т.ч. отп.32479,02</t>
  </si>
  <si>
    <t>в т.ч. отп.34246,52</t>
  </si>
  <si>
    <t>(Устинов В.В.)</t>
  </si>
  <si>
    <t>Среднемесячная заработная плата, руб.</t>
  </si>
  <si>
    <t>Справка</t>
  </si>
  <si>
    <t>за 2021г.</t>
  </si>
  <si>
    <t>Начальник отдела кадров МУП "Калугатеплосеть"</t>
  </si>
  <si>
    <t>Е.В.Аксенова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</si>
</sst>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0" xfId="0" applyBorder="1"/>
    <xf numFmtId="0" fontId="4" fillId="0" borderId="1" xfId="0" applyFont="1" applyFill="1" applyBorder="1"/>
    <xf numFmtId="4" fontId="4" fillId="0" borderId="1" xfId="0" applyNumberFormat="1" applyFont="1" applyBorder="1"/>
    <xf numFmtId="4" fontId="7" fillId="0" borderId="1" xfId="0" applyNumberFormat="1" applyFont="1" applyBorder="1"/>
    <xf numFmtId="4" fontId="0" fillId="0" borderId="1" xfId="0" applyNumberFormat="1" applyBorder="1"/>
    <xf numFmtId="4" fontId="2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left" vertical="center" indent="1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/>
    <xf numFmtId="0" fontId="3" fillId="0" borderId="1" xfId="0" applyFont="1" applyBorder="1" applyAlignment="1">
      <alignment wrapText="1"/>
    </xf>
    <xf numFmtId="0" fontId="9" fillId="0" borderId="0" xfId="0" applyFont="1" applyAlignment="1"/>
    <xf numFmtId="0" fontId="12" fillId="0" borderId="0" xfId="0" applyFont="1"/>
    <xf numFmtId="0" fontId="12" fillId="0" borderId="1" xfId="0" applyFont="1" applyBorder="1"/>
    <xf numFmtId="1" fontId="12" fillId="0" borderId="1" xfId="0" applyNumberFormat="1" applyFont="1" applyBorder="1"/>
    <xf numFmtId="0" fontId="13" fillId="0" borderId="0" xfId="0" applyFont="1"/>
    <xf numFmtId="0" fontId="12" fillId="0" borderId="0" xfId="0" applyFont="1" applyFill="1" applyBorder="1"/>
    <xf numFmtId="0" fontId="4" fillId="0" borderId="1" xfId="0" applyFont="1" applyBorder="1" applyAlignment="1">
      <alignment horizontal="center" wrapText="1"/>
    </xf>
    <xf numFmtId="0" fontId="1" fillId="0" borderId="0" xfId="0" applyFont="1"/>
    <xf numFmtId="0" fontId="15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4" fontId="14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14" fillId="2" borderId="2" xfId="0" applyNumberFormat="1" applyFont="1" applyFill="1" applyBorder="1" applyAlignment="1">
      <alignment horizontal="center"/>
    </xf>
    <xf numFmtId="4" fontId="14" fillId="2" borderId="4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3"/>
  <sheetViews>
    <sheetView topLeftCell="B7" workbookViewId="0">
      <selection activeCell="K11" sqref="K11:L11"/>
    </sheetView>
  </sheetViews>
  <sheetFormatPr defaultRowHeight="14.4" x14ac:dyDescent="0.3"/>
  <cols>
    <col min="6" max="6" width="35" customWidth="1"/>
    <col min="7" max="7" width="16.44140625" customWidth="1"/>
    <col min="12" max="12" width="14.109375" customWidth="1"/>
  </cols>
  <sheetData>
    <row r="3" spans="2:13" ht="18" x14ac:dyDescent="0.35">
      <c r="B3" s="20"/>
      <c r="C3" s="21"/>
      <c r="D3" s="21"/>
      <c r="E3" s="21"/>
      <c r="F3" s="22" t="s">
        <v>67</v>
      </c>
      <c r="G3" s="21"/>
      <c r="H3" s="21"/>
      <c r="I3" s="21"/>
      <c r="J3" s="21"/>
    </row>
    <row r="4" spans="2:13" ht="17.399999999999999" x14ac:dyDescent="0.3">
      <c r="B4" s="6"/>
      <c r="C4" s="22" t="s">
        <v>70</v>
      </c>
      <c r="D4" s="22"/>
      <c r="E4" s="22"/>
      <c r="F4" s="22"/>
      <c r="G4" s="22"/>
      <c r="H4" s="22"/>
      <c r="I4" s="22"/>
      <c r="J4" s="22"/>
      <c r="K4" s="6"/>
      <c r="L4" s="6"/>
      <c r="M4" s="6"/>
    </row>
    <row r="5" spans="2:13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7.399999999999999" x14ac:dyDescent="0.3">
      <c r="B6" s="48" t="s">
        <v>44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6"/>
    </row>
    <row r="7" spans="2:13" x14ac:dyDescent="0.3">
      <c r="B7" s="6"/>
      <c r="C7" s="6"/>
      <c r="D7" s="6"/>
      <c r="E7" s="6"/>
      <c r="F7" s="23" t="s">
        <v>100</v>
      </c>
      <c r="G7" s="6"/>
      <c r="H7" s="6"/>
      <c r="I7" s="6"/>
      <c r="J7" s="6"/>
      <c r="K7" s="6"/>
      <c r="L7" s="6"/>
      <c r="M7" s="6"/>
    </row>
    <row r="8" spans="2:13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25.8" customHeight="1" x14ac:dyDescent="0.3">
      <c r="B9" s="2" t="s">
        <v>46</v>
      </c>
      <c r="C9" s="49" t="s">
        <v>47</v>
      </c>
      <c r="D9" s="49"/>
      <c r="E9" s="49"/>
      <c r="F9" s="2" t="s">
        <v>48</v>
      </c>
      <c r="G9" s="2" t="s">
        <v>49</v>
      </c>
      <c r="H9" s="45" t="s">
        <v>58</v>
      </c>
      <c r="I9" s="45"/>
      <c r="J9" s="45"/>
      <c r="K9" s="49" t="s">
        <v>57</v>
      </c>
      <c r="L9" s="49"/>
      <c r="M9" s="25"/>
    </row>
    <row r="10" spans="2:13" x14ac:dyDescent="0.3">
      <c r="B10" s="1">
        <v>1</v>
      </c>
      <c r="C10" s="41" t="s">
        <v>50</v>
      </c>
      <c r="D10" s="41"/>
      <c r="E10" s="41"/>
      <c r="F10" s="1" t="s">
        <v>85</v>
      </c>
      <c r="G10" s="1" t="s">
        <v>52</v>
      </c>
      <c r="H10" s="41">
        <v>154916.67000000001</v>
      </c>
      <c r="I10" s="41"/>
      <c r="J10" s="41"/>
      <c r="K10" s="50" t="s">
        <v>101</v>
      </c>
      <c r="L10" s="51"/>
      <c r="M10" s="6"/>
    </row>
    <row r="11" spans="2:13" ht="48" customHeight="1" x14ac:dyDescent="0.3">
      <c r="B11" s="1">
        <v>2</v>
      </c>
      <c r="C11" s="41" t="s">
        <v>50</v>
      </c>
      <c r="D11" s="41"/>
      <c r="E11" s="41"/>
      <c r="F11" s="1" t="s">
        <v>53</v>
      </c>
      <c r="G11" s="1" t="s">
        <v>54</v>
      </c>
      <c r="H11" s="41">
        <v>145219.82</v>
      </c>
      <c r="I11" s="41"/>
      <c r="J11" s="41"/>
      <c r="K11" s="47" t="s">
        <v>102</v>
      </c>
      <c r="L11" s="47"/>
      <c r="M11" s="6"/>
    </row>
    <row r="12" spans="2:13" ht="55.8" x14ac:dyDescent="0.3">
      <c r="B12" s="1">
        <v>3</v>
      </c>
      <c r="C12" s="41" t="s">
        <v>50</v>
      </c>
      <c r="D12" s="41"/>
      <c r="E12" s="41"/>
      <c r="F12" s="1" t="s">
        <v>84</v>
      </c>
      <c r="G12" s="26" t="s">
        <v>56</v>
      </c>
      <c r="H12" s="41">
        <v>96171.91</v>
      </c>
      <c r="I12" s="41"/>
      <c r="J12" s="41"/>
      <c r="K12" s="41" t="s">
        <v>103</v>
      </c>
      <c r="L12" s="41"/>
      <c r="M12" s="6"/>
    </row>
    <row r="13" spans="2:13" ht="42" x14ac:dyDescent="0.3">
      <c r="B13" s="1">
        <v>4</v>
      </c>
      <c r="C13" s="41" t="s">
        <v>50</v>
      </c>
      <c r="D13" s="41"/>
      <c r="E13" s="41"/>
      <c r="F13" s="1" t="s">
        <v>59</v>
      </c>
      <c r="G13" s="26" t="s">
        <v>60</v>
      </c>
      <c r="H13" s="41">
        <v>102391.65</v>
      </c>
      <c r="I13" s="41"/>
      <c r="J13" s="41"/>
      <c r="K13" s="41"/>
      <c r="L13" s="41"/>
      <c r="M13" s="6"/>
    </row>
    <row r="14" spans="2:13" ht="42" x14ac:dyDescent="0.3">
      <c r="B14" s="1">
        <v>5</v>
      </c>
      <c r="C14" s="41" t="s">
        <v>50</v>
      </c>
      <c r="D14" s="41"/>
      <c r="E14" s="41"/>
      <c r="F14" s="1" t="s">
        <v>86</v>
      </c>
      <c r="G14" s="26" t="s">
        <v>88</v>
      </c>
      <c r="H14" s="41">
        <v>121497.4</v>
      </c>
      <c r="I14" s="41"/>
      <c r="J14" s="41"/>
      <c r="K14" s="41" t="s">
        <v>104</v>
      </c>
      <c r="L14" s="41"/>
      <c r="M14" s="6"/>
    </row>
    <row r="15" spans="2:13" ht="28.2" x14ac:dyDescent="0.3">
      <c r="B15" s="1">
        <v>6</v>
      </c>
      <c r="C15" s="41" t="s">
        <v>50</v>
      </c>
      <c r="D15" s="41"/>
      <c r="E15" s="41"/>
      <c r="F15" s="1" t="s">
        <v>94</v>
      </c>
      <c r="G15" s="26" t="s">
        <v>62</v>
      </c>
      <c r="H15" s="42">
        <v>82290.600000000006</v>
      </c>
      <c r="I15" s="43"/>
      <c r="J15" s="44"/>
      <c r="K15" s="42"/>
      <c r="L15" s="44"/>
      <c r="M15" s="6"/>
    </row>
    <row r="16" spans="2:13" ht="47.4" customHeight="1" x14ac:dyDescent="0.3">
      <c r="B16" s="1"/>
      <c r="C16" s="41" t="s">
        <v>50</v>
      </c>
      <c r="D16" s="41"/>
      <c r="E16" s="41"/>
      <c r="F16" s="45" t="s">
        <v>63</v>
      </c>
      <c r="G16" s="45"/>
      <c r="H16" s="41">
        <v>38067</v>
      </c>
      <c r="I16" s="41"/>
      <c r="J16" s="41"/>
      <c r="K16" s="41"/>
      <c r="L16" s="41"/>
      <c r="M16" s="6"/>
    </row>
    <row r="17" spans="2:13" x14ac:dyDescent="0.3">
      <c r="B17" s="6"/>
      <c r="C17" s="40"/>
      <c r="D17" s="40"/>
      <c r="E17" s="40"/>
      <c r="F17" s="6"/>
      <c r="G17" s="6"/>
      <c r="H17" s="40"/>
      <c r="I17" s="40"/>
      <c r="J17" s="40"/>
      <c r="K17" s="6"/>
      <c r="L17" s="6"/>
      <c r="M17" s="6"/>
    </row>
    <row r="18" spans="2:13" x14ac:dyDescent="0.3">
      <c r="B18" s="6"/>
      <c r="C18" s="40"/>
      <c r="D18" s="40"/>
      <c r="E18" s="40"/>
      <c r="F18" s="6"/>
      <c r="G18" s="6"/>
      <c r="H18" s="40"/>
      <c r="I18" s="40"/>
      <c r="J18" s="40"/>
      <c r="K18" s="6"/>
      <c r="L18" s="6"/>
      <c r="M18" s="6"/>
    </row>
    <row r="19" spans="2:13" ht="15.6" x14ac:dyDescent="0.3">
      <c r="B19" s="6"/>
      <c r="C19" s="27" t="s">
        <v>87</v>
      </c>
      <c r="D19" s="27"/>
      <c r="E19" s="27"/>
      <c r="F19" s="19"/>
      <c r="G19" s="19"/>
      <c r="H19" s="46" t="s">
        <v>89</v>
      </c>
      <c r="I19" s="46"/>
      <c r="J19" s="46"/>
      <c r="K19" s="6"/>
      <c r="L19" s="6"/>
      <c r="M19" s="6"/>
    </row>
    <row r="20" spans="2:13" x14ac:dyDescent="0.3">
      <c r="B20" s="6"/>
      <c r="C20" s="40"/>
      <c r="D20" s="40"/>
      <c r="E20" s="40"/>
      <c r="F20" s="6"/>
      <c r="G20" s="6"/>
      <c r="H20" s="40"/>
      <c r="I20" s="40"/>
      <c r="J20" s="40"/>
      <c r="K20" s="6"/>
      <c r="L20" s="6"/>
      <c r="M20" s="6"/>
    </row>
    <row r="21" spans="2:13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</sheetData>
  <mergeCells count="33">
    <mergeCell ref="B6:L6"/>
    <mergeCell ref="C9:E9"/>
    <mergeCell ref="H9:J9"/>
    <mergeCell ref="K9:L9"/>
    <mergeCell ref="C10:E10"/>
    <mergeCell ref="H10:J10"/>
    <mergeCell ref="K10:L10"/>
    <mergeCell ref="C11:E11"/>
    <mergeCell ref="H11:J11"/>
    <mergeCell ref="K11:L11"/>
    <mergeCell ref="C12:E12"/>
    <mergeCell ref="H12:J12"/>
    <mergeCell ref="K12:L12"/>
    <mergeCell ref="C13:E13"/>
    <mergeCell ref="H13:J13"/>
    <mergeCell ref="K13:L13"/>
    <mergeCell ref="C14:E14"/>
    <mergeCell ref="H14:J14"/>
    <mergeCell ref="K14:L14"/>
    <mergeCell ref="C20:E20"/>
    <mergeCell ref="H20:J20"/>
    <mergeCell ref="C15:E15"/>
    <mergeCell ref="H15:J15"/>
    <mergeCell ref="K15:L15"/>
    <mergeCell ref="C16:E16"/>
    <mergeCell ref="F16:G16"/>
    <mergeCell ref="H16:J16"/>
    <mergeCell ref="K16:L16"/>
    <mergeCell ref="C17:E17"/>
    <mergeCell ref="H17:J17"/>
    <mergeCell ref="C18:E18"/>
    <mergeCell ref="H18:J18"/>
    <mergeCell ref="H19:J19"/>
  </mergeCells>
  <pageMargins left="0.51181102362204722" right="0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2"/>
  <sheetViews>
    <sheetView topLeftCell="A5" workbookViewId="0">
      <selection activeCell="K16" sqref="K16"/>
    </sheetView>
  </sheetViews>
  <sheetFormatPr defaultRowHeight="14.4" x14ac:dyDescent="0.3"/>
  <cols>
    <col min="6" max="6" width="35" customWidth="1"/>
    <col min="7" max="7" width="16.44140625" customWidth="1"/>
    <col min="12" max="12" width="14.109375" customWidth="1"/>
  </cols>
  <sheetData>
    <row r="3" spans="2:13" ht="18" x14ac:dyDescent="0.35">
      <c r="B3" s="20"/>
      <c r="C3" s="21"/>
      <c r="D3" s="21"/>
      <c r="E3" s="21"/>
      <c r="F3" s="22" t="s">
        <v>67</v>
      </c>
      <c r="G3" s="21"/>
      <c r="H3" s="21"/>
      <c r="I3" s="21"/>
      <c r="J3" s="21"/>
    </row>
    <row r="4" spans="2:13" ht="17.399999999999999" x14ac:dyDescent="0.3">
      <c r="B4" s="6"/>
      <c r="C4" s="22" t="s">
        <v>70</v>
      </c>
      <c r="D4" s="22"/>
      <c r="E4" s="22"/>
      <c r="F4" s="22"/>
      <c r="G4" s="22"/>
      <c r="H4" s="22"/>
      <c r="I4" s="22"/>
      <c r="J4" s="22"/>
      <c r="K4" s="6"/>
      <c r="L4" s="6"/>
      <c r="M4" s="6"/>
    </row>
    <row r="5" spans="2:13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7.399999999999999" x14ac:dyDescent="0.3">
      <c r="B6" s="48" t="s">
        <v>44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6"/>
    </row>
    <row r="7" spans="2:13" x14ac:dyDescent="0.3">
      <c r="B7" s="6"/>
      <c r="C7" s="6"/>
      <c r="D7" s="6"/>
      <c r="E7" s="6"/>
      <c r="F7" s="23" t="s">
        <v>91</v>
      </c>
      <c r="G7" s="6"/>
      <c r="H7" s="6"/>
      <c r="I7" s="6"/>
      <c r="J7" s="6"/>
      <c r="K7" s="6"/>
      <c r="L7" s="6"/>
      <c r="M7" s="6"/>
    </row>
    <row r="8" spans="2:13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25.8" customHeight="1" x14ac:dyDescent="0.3">
      <c r="B9" s="2" t="s">
        <v>46</v>
      </c>
      <c r="C9" s="49" t="s">
        <v>47</v>
      </c>
      <c r="D9" s="49"/>
      <c r="E9" s="49"/>
      <c r="F9" s="2" t="s">
        <v>48</v>
      </c>
      <c r="G9" s="2" t="s">
        <v>49</v>
      </c>
      <c r="H9" s="45" t="s">
        <v>58</v>
      </c>
      <c r="I9" s="45"/>
      <c r="J9" s="45"/>
      <c r="K9" s="49" t="s">
        <v>57</v>
      </c>
      <c r="L9" s="49"/>
      <c r="M9" s="25"/>
    </row>
    <row r="10" spans="2:13" x14ac:dyDescent="0.3">
      <c r="B10" s="1">
        <v>1</v>
      </c>
      <c r="C10" s="41" t="s">
        <v>50</v>
      </c>
      <c r="D10" s="41"/>
      <c r="E10" s="41"/>
      <c r="F10" s="1" t="s">
        <v>85</v>
      </c>
      <c r="G10" s="1" t="s">
        <v>52</v>
      </c>
      <c r="H10" s="41">
        <v>149557.5</v>
      </c>
      <c r="I10" s="41"/>
      <c r="J10" s="41"/>
      <c r="K10" s="41"/>
      <c r="L10" s="41"/>
      <c r="M10" s="6"/>
    </row>
    <row r="11" spans="2:13" ht="48" customHeight="1" x14ac:dyDescent="0.3">
      <c r="B11" s="1">
        <v>2</v>
      </c>
      <c r="C11" s="41" t="s">
        <v>50</v>
      </c>
      <c r="D11" s="41"/>
      <c r="E11" s="41"/>
      <c r="F11" s="1" t="s">
        <v>53</v>
      </c>
      <c r="G11" s="1" t="s">
        <v>54</v>
      </c>
      <c r="H11" s="41">
        <v>124690.6</v>
      </c>
      <c r="I11" s="41"/>
      <c r="J11" s="41"/>
      <c r="K11" s="50"/>
      <c r="L11" s="51"/>
      <c r="M11" s="6"/>
    </row>
    <row r="12" spans="2:13" ht="55.8" x14ac:dyDescent="0.3">
      <c r="B12" s="1">
        <v>3</v>
      </c>
      <c r="C12" s="41" t="s">
        <v>50</v>
      </c>
      <c r="D12" s="41"/>
      <c r="E12" s="41"/>
      <c r="F12" s="1" t="s">
        <v>84</v>
      </c>
      <c r="G12" s="26" t="s">
        <v>56</v>
      </c>
      <c r="H12" s="41">
        <v>104690.6</v>
      </c>
      <c r="I12" s="41"/>
      <c r="J12" s="41"/>
      <c r="K12" s="41"/>
      <c r="L12" s="41"/>
      <c r="M12" s="6"/>
    </row>
    <row r="13" spans="2:13" ht="42" x14ac:dyDescent="0.3">
      <c r="B13" s="1">
        <v>4</v>
      </c>
      <c r="C13" s="41" t="s">
        <v>50</v>
      </c>
      <c r="D13" s="41"/>
      <c r="E13" s="41"/>
      <c r="F13" s="1" t="s">
        <v>59</v>
      </c>
      <c r="G13" s="26" t="s">
        <v>60</v>
      </c>
      <c r="H13" s="41">
        <v>104691.6</v>
      </c>
      <c r="I13" s="41"/>
      <c r="J13" s="41"/>
      <c r="K13" s="41"/>
      <c r="L13" s="41"/>
      <c r="M13" s="6"/>
    </row>
    <row r="14" spans="2:13" ht="42" x14ac:dyDescent="0.3">
      <c r="B14" s="1">
        <v>5</v>
      </c>
      <c r="C14" s="41" t="s">
        <v>50</v>
      </c>
      <c r="D14" s="41"/>
      <c r="E14" s="41"/>
      <c r="F14" s="1" t="s">
        <v>86</v>
      </c>
      <c r="G14" s="26" t="s">
        <v>88</v>
      </c>
      <c r="H14" s="41">
        <v>99423.14</v>
      </c>
      <c r="I14" s="41"/>
      <c r="J14" s="41"/>
      <c r="K14" s="41"/>
      <c r="L14" s="41"/>
      <c r="M14" s="6"/>
    </row>
    <row r="15" spans="2:13" ht="47.4" customHeight="1" x14ac:dyDescent="0.3">
      <c r="B15" s="1"/>
      <c r="C15" s="41" t="s">
        <v>50</v>
      </c>
      <c r="D15" s="41"/>
      <c r="E15" s="41"/>
      <c r="F15" s="45" t="s">
        <v>63</v>
      </c>
      <c r="G15" s="45"/>
      <c r="H15" s="41">
        <v>32846</v>
      </c>
      <c r="I15" s="41"/>
      <c r="J15" s="41"/>
      <c r="K15" s="41">
        <f>SUM(H10:J14)</f>
        <v>583053.43999999994</v>
      </c>
      <c r="L15" s="41"/>
      <c r="M15" s="6"/>
    </row>
    <row r="16" spans="2:13" x14ac:dyDescent="0.3">
      <c r="B16" s="6"/>
      <c r="C16" s="40"/>
      <c r="D16" s="40"/>
      <c r="E16" s="40"/>
      <c r="F16" s="6"/>
      <c r="G16" s="6"/>
      <c r="H16" s="40"/>
      <c r="I16" s="40"/>
      <c r="J16" s="40"/>
      <c r="K16" s="6"/>
      <c r="L16" s="6"/>
      <c r="M16" s="6"/>
    </row>
    <row r="17" spans="2:13" x14ac:dyDescent="0.3">
      <c r="B17" s="6"/>
      <c r="C17" s="40"/>
      <c r="D17" s="40"/>
      <c r="E17" s="40"/>
      <c r="F17" s="6"/>
      <c r="G17" s="6"/>
      <c r="H17" s="40"/>
      <c r="I17" s="40"/>
      <c r="J17" s="40"/>
      <c r="K17" s="6"/>
      <c r="L17" s="6"/>
      <c r="M17" s="6"/>
    </row>
    <row r="18" spans="2:13" ht="15.6" x14ac:dyDescent="0.3">
      <c r="B18" s="6"/>
      <c r="C18" s="27" t="s">
        <v>87</v>
      </c>
      <c r="D18" s="27"/>
      <c r="E18" s="27"/>
      <c r="F18" s="19"/>
      <c r="G18" s="19"/>
      <c r="H18" s="46" t="s">
        <v>89</v>
      </c>
      <c r="I18" s="46"/>
      <c r="J18" s="46"/>
      <c r="K18" s="6"/>
      <c r="L18" s="6"/>
      <c r="M18" s="6"/>
    </row>
    <row r="19" spans="2:13" x14ac:dyDescent="0.3">
      <c r="B19" s="6"/>
      <c r="C19" s="40"/>
      <c r="D19" s="40"/>
      <c r="E19" s="40"/>
      <c r="F19" s="6"/>
      <c r="G19" s="6"/>
      <c r="H19" s="40"/>
      <c r="I19" s="40"/>
      <c r="J19" s="40"/>
      <c r="K19" s="6"/>
      <c r="L19" s="6"/>
      <c r="M19" s="6"/>
    </row>
    <row r="20" spans="2:13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</sheetData>
  <mergeCells count="30">
    <mergeCell ref="B6:L6"/>
    <mergeCell ref="C9:E9"/>
    <mergeCell ref="H9:J9"/>
    <mergeCell ref="K9:L9"/>
    <mergeCell ref="C10:E10"/>
    <mergeCell ref="H10:J10"/>
    <mergeCell ref="K10:L10"/>
    <mergeCell ref="C11:E11"/>
    <mergeCell ref="H11:J11"/>
    <mergeCell ref="K11:L11"/>
    <mergeCell ref="C12:E12"/>
    <mergeCell ref="H12:J12"/>
    <mergeCell ref="K12:L12"/>
    <mergeCell ref="C13:E13"/>
    <mergeCell ref="H13:J13"/>
    <mergeCell ref="K13:L13"/>
    <mergeCell ref="C14:E14"/>
    <mergeCell ref="H14:J14"/>
    <mergeCell ref="K14:L14"/>
    <mergeCell ref="C15:E15"/>
    <mergeCell ref="F15:G15"/>
    <mergeCell ref="H15:J15"/>
    <mergeCell ref="K15:L15"/>
    <mergeCell ref="C16:E16"/>
    <mergeCell ref="H16:J16"/>
    <mergeCell ref="C17:E17"/>
    <mergeCell ref="H17:J17"/>
    <mergeCell ref="H18:J18"/>
    <mergeCell ref="C19:E19"/>
    <mergeCell ref="H19:J19"/>
  </mergeCells>
  <pageMargins left="0.51181102362204722" right="0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3"/>
  <sheetViews>
    <sheetView topLeftCell="A7" workbookViewId="0">
      <selection activeCell="H16" sqref="H16:J16"/>
    </sheetView>
  </sheetViews>
  <sheetFormatPr defaultRowHeight="14.4" x14ac:dyDescent="0.3"/>
  <cols>
    <col min="6" max="6" width="35" customWidth="1"/>
    <col min="7" max="7" width="16.44140625" customWidth="1"/>
    <col min="12" max="12" width="14.109375" customWidth="1"/>
  </cols>
  <sheetData>
    <row r="3" spans="2:13" ht="18" x14ac:dyDescent="0.35">
      <c r="B3" s="20"/>
      <c r="C3" s="21"/>
      <c r="D3" s="21"/>
      <c r="E3" s="21"/>
      <c r="F3" s="22" t="s">
        <v>67</v>
      </c>
      <c r="G3" s="21"/>
      <c r="H3" s="21"/>
      <c r="I3" s="21"/>
      <c r="J3" s="21"/>
    </row>
    <row r="4" spans="2:13" ht="17.399999999999999" x14ac:dyDescent="0.3">
      <c r="B4" s="6"/>
      <c r="C4" s="22" t="s">
        <v>70</v>
      </c>
      <c r="D4" s="22"/>
      <c r="E4" s="22"/>
      <c r="F4" s="22"/>
      <c r="G4" s="22"/>
      <c r="H4" s="22"/>
      <c r="I4" s="22"/>
      <c r="J4" s="22"/>
      <c r="K4" s="6"/>
      <c r="L4" s="6"/>
      <c r="M4" s="6"/>
    </row>
    <row r="5" spans="2:13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7.399999999999999" x14ac:dyDescent="0.3">
      <c r="B6" s="48" t="s">
        <v>44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6"/>
    </row>
    <row r="7" spans="2:13" x14ac:dyDescent="0.3">
      <c r="B7" s="6"/>
      <c r="C7" s="6"/>
      <c r="D7" s="6"/>
      <c r="E7" s="6"/>
      <c r="F7" s="23" t="s">
        <v>92</v>
      </c>
      <c r="G7" s="6"/>
      <c r="H7" s="6"/>
      <c r="I7" s="6"/>
      <c r="J7" s="6"/>
      <c r="K7" s="6"/>
      <c r="L7" s="6"/>
      <c r="M7" s="6"/>
    </row>
    <row r="8" spans="2:13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25.8" customHeight="1" x14ac:dyDescent="0.3">
      <c r="B9" s="2" t="s">
        <v>46</v>
      </c>
      <c r="C9" s="49" t="s">
        <v>47</v>
      </c>
      <c r="D9" s="49"/>
      <c r="E9" s="49"/>
      <c r="F9" s="2" t="s">
        <v>48</v>
      </c>
      <c r="G9" s="2" t="s">
        <v>49</v>
      </c>
      <c r="H9" s="45" t="s">
        <v>58</v>
      </c>
      <c r="I9" s="45"/>
      <c r="J9" s="45"/>
      <c r="K9" s="49" t="s">
        <v>57</v>
      </c>
      <c r="L9" s="49"/>
      <c r="M9" s="25"/>
    </row>
    <row r="10" spans="2:13" x14ac:dyDescent="0.3">
      <c r="B10" s="1">
        <v>1</v>
      </c>
      <c r="C10" s="41" t="s">
        <v>50</v>
      </c>
      <c r="D10" s="41"/>
      <c r="E10" s="41"/>
      <c r="F10" s="1" t="s">
        <v>85</v>
      </c>
      <c r="G10" s="1" t="s">
        <v>52</v>
      </c>
      <c r="H10" s="41">
        <v>149557</v>
      </c>
      <c r="I10" s="41"/>
      <c r="J10" s="41"/>
      <c r="K10" s="41"/>
      <c r="L10" s="41"/>
      <c r="M10" s="6"/>
    </row>
    <row r="11" spans="2:13" ht="48" customHeight="1" x14ac:dyDescent="0.3">
      <c r="B11" s="1">
        <v>2</v>
      </c>
      <c r="C11" s="41" t="s">
        <v>50</v>
      </c>
      <c r="D11" s="41"/>
      <c r="E11" s="41"/>
      <c r="F11" s="1" t="s">
        <v>53</v>
      </c>
      <c r="G11" s="1" t="s">
        <v>54</v>
      </c>
      <c r="H11" s="41">
        <v>145219.82</v>
      </c>
      <c r="I11" s="41"/>
      <c r="J11" s="41"/>
      <c r="K11" s="50" t="s">
        <v>93</v>
      </c>
      <c r="L11" s="51"/>
      <c r="M11" s="6"/>
    </row>
    <row r="12" spans="2:13" ht="55.8" x14ac:dyDescent="0.3">
      <c r="B12" s="1">
        <v>3</v>
      </c>
      <c r="C12" s="41" t="s">
        <v>50</v>
      </c>
      <c r="D12" s="41"/>
      <c r="E12" s="41"/>
      <c r="F12" s="1" t="s">
        <v>84</v>
      </c>
      <c r="G12" s="26" t="s">
        <v>56</v>
      </c>
      <c r="H12" s="41">
        <v>104690.6</v>
      </c>
      <c r="I12" s="41"/>
      <c r="J12" s="41"/>
      <c r="K12" s="41"/>
      <c r="L12" s="41"/>
      <c r="M12" s="6"/>
    </row>
    <row r="13" spans="2:13" ht="42" x14ac:dyDescent="0.3">
      <c r="B13" s="1">
        <v>4</v>
      </c>
      <c r="C13" s="41" t="s">
        <v>50</v>
      </c>
      <c r="D13" s="41"/>
      <c r="E13" s="41"/>
      <c r="F13" s="1" t="s">
        <v>59</v>
      </c>
      <c r="G13" s="26" t="s">
        <v>60</v>
      </c>
      <c r="H13" s="41">
        <v>104690.6</v>
      </c>
      <c r="I13" s="41"/>
      <c r="J13" s="41"/>
      <c r="K13" s="41"/>
      <c r="L13" s="41"/>
      <c r="M13" s="6"/>
    </row>
    <row r="14" spans="2:13" ht="42" x14ac:dyDescent="0.3">
      <c r="B14" s="1">
        <v>5</v>
      </c>
      <c r="C14" s="41" t="s">
        <v>50</v>
      </c>
      <c r="D14" s="41"/>
      <c r="E14" s="41"/>
      <c r="F14" s="1" t="s">
        <v>86</v>
      </c>
      <c r="G14" s="26" t="s">
        <v>88</v>
      </c>
      <c r="H14" s="41">
        <v>104690.6</v>
      </c>
      <c r="I14" s="41"/>
      <c r="J14" s="41"/>
      <c r="K14" s="41"/>
      <c r="L14" s="41"/>
      <c r="M14" s="6"/>
    </row>
    <row r="15" spans="2:13" ht="28.2" x14ac:dyDescent="0.3">
      <c r="B15" s="1">
        <v>6</v>
      </c>
      <c r="C15" s="41" t="s">
        <v>50</v>
      </c>
      <c r="D15" s="41"/>
      <c r="E15" s="41"/>
      <c r="F15" s="1" t="s">
        <v>94</v>
      </c>
      <c r="G15" s="26" t="s">
        <v>62</v>
      </c>
      <c r="H15" s="42">
        <v>40910.18</v>
      </c>
      <c r="I15" s="43"/>
      <c r="J15" s="44"/>
      <c r="K15" s="42"/>
      <c r="L15" s="44"/>
      <c r="M15" s="6"/>
    </row>
    <row r="16" spans="2:13" ht="47.4" customHeight="1" x14ac:dyDescent="0.3">
      <c r="B16" s="1"/>
      <c r="C16" s="41" t="s">
        <v>50</v>
      </c>
      <c r="D16" s="41"/>
      <c r="E16" s="41"/>
      <c r="F16" s="45" t="s">
        <v>63</v>
      </c>
      <c r="G16" s="45"/>
      <c r="H16" s="41">
        <v>34637</v>
      </c>
      <c r="I16" s="41"/>
      <c r="J16" s="41"/>
      <c r="K16" s="41"/>
      <c r="L16" s="41"/>
      <c r="M16" s="6"/>
    </row>
    <row r="17" spans="2:13" x14ac:dyDescent="0.3">
      <c r="B17" s="6"/>
      <c r="C17" s="40"/>
      <c r="D17" s="40"/>
      <c r="E17" s="40"/>
      <c r="F17" s="6"/>
      <c r="G17" s="6"/>
      <c r="H17" s="40"/>
      <c r="I17" s="40"/>
      <c r="J17" s="40"/>
      <c r="K17" s="6"/>
      <c r="L17" s="6"/>
      <c r="M17" s="6"/>
    </row>
    <row r="18" spans="2:13" x14ac:dyDescent="0.3">
      <c r="B18" s="6"/>
      <c r="C18" s="40"/>
      <c r="D18" s="40"/>
      <c r="E18" s="40"/>
      <c r="F18" s="6"/>
      <c r="G18" s="6"/>
      <c r="H18" s="40"/>
      <c r="I18" s="40"/>
      <c r="J18" s="40"/>
      <c r="K18" s="6"/>
      <c r="L18" s="6"/>
      <c r="M18" s="6"/>
    </row>
    <row r="19" spans="2:13" ht="15.6" x14ac:dyDescent="0.3">
      <c r="B19" s="6"/>
      <c r="C19" s="27" t="s">
        <v>87</v>
      </c>
      <c r="D19" s="27"/>
      <c r="E19" s="27"/>
      <c r="F19" s="19"/>
      <c r="G19" s="19"/>
      <c r="H19" s="46" t="s">
        <v>89</v>
      </c>
      <c r="I19" s="46"/>
      <c r="J19" s="46"/>
      <c r="K19" s="6"/>
      <c r="L19" s="6"/>
      <c r="M19" s="6"/>
    </row>
    <row r="20" spans="2:13" x14ac:dyDescent="0.3">
      <c r="B20" s="6"/>
      <c r="C20" s="40"/>
      <c r="D20" s="40"/>
      <c r="E20" s="40"/>
      <c r="F20" s="6"/>
      <c r="G20" s="6"/>
      <c r="H20" s="40"/>
      <c r="I20" s="40"/>
      <c r="J20" s="40"/>
      <c r="K20" s="6"/>
      <c r="L20" s="6"/>
      <c r="M20" s="6"/>
    </row>
    <row r="21" spans="2:13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</sheetData>
  <mergeCells count="33">
    <mergeCell ref="B6:L6"/>
    <mergeCell ref="C9:E9"/>
    <mergeCell ref="H9:J9"/>
    <mergeCell ref="K9:L9"/>
    <mergeCell ref="C10:E10"/>
    <mergeCell ref="H10:J10"/>
    <mergeCell ref="K10:L10"/>
    <mergeCell ref="C11:E11"/>
    <mergeCell ref="H11:J11"/>
    <mergeCell ref="K11:L11"/>
    <mergeCell ref="C12:E12"/>
    <mergeCell ref="H12:J12"/>
    <mergeCell ref="K12:L12"/>
    <mergeCell ref="C13:E13"/>
    <mergeCell ref="H13:J13"/>
    <mergeCell ref="K13:L13"/>
    <mergeCell ref="C14:E14"/>
    <mergeCell ref="H14:J14"/>
    <mergeCell ref="K14:L14"/>
    <mergeCell ref="K15:L15"/>
    <mergeCell ref="C18:E18"/>
    <mergeCell ref="H18:J18"/>
    <mergeCell ref="H19:J19"/>
    <mergeCell ref="C20:E20"/>
    <mergeCell ref="H20:J20"/>
    <mergeCell ref="C15:E15"/>
    <mergeCell ref="H15:J15"/>
    <mergeCell ref="C16:E16"/>
    <mergeCell ref="F16:G16"/>
    <mergeCell ref="H16:J16"/>
    <mergeCell ref="K16:L16"/>
    <mergeCell ref="C17:E17"/>
    <mergeCell ref="H17:J17"/>
  </mergeCells>
  <pageMargins left="0.51181102362204722" right="0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3"/>
  <sheetViews>
    <sheetView topLeftCell="A7" workbookViewId="0">
      <selection activeCell="K11" sqref="K11:L11"/>
    </sheetView>
  </sheetViews>
  <sheetFormatPr defaultRowHeight="14.4" x14ac:dyDescent="0.3"/>
  <cols>
    <col min="6" max="6" width="35" customWidth="1"/>
    <col min="7" max="7" width="16.44140625" customWidth="1"/>
    <col min="12" max="12" width="14.109375" customWidth="1"/>
  </cols>
  <sheetData>
    <row r="3" spans="2:13" ht="18" x14ac:dyDescent="0.35">
      <c r="B3" s="20"/>
      <c r="C3" s="21"/>
      <c r="D3" s="21"/>
      <c r="E3" s="21"/>
      <c r="F3" s="22" t="s">
        <v>67</v>
      </c>
      <c r="G3" s="21"/>
      <c r="H3" s="21"/>
      <c r="I3" s="21"/>
      <c r="J3" s="21"/>
    </row>
    <row r="4" spans="2:13" ht="17.399999999999999" x14ac:dyDescent="0.3">
      <c r="B4" s="6"/>
      <c r="C4" s="22" t="s">
        <v>70</v>
      </c>
      <c r="D4" s="22"/>
      <c r="E4" s="22"/>
      <c r="F4" s="22"/>
      <c r="G4" s="22"/>
      <c r="H4" s="22"/>
      <c r="I4" s="22"/>
      <c r="J4" s="22"/>
      <c r="K4" s="6"/>
      <c r="L4" s="6"/>
      <c r="M4" s="6"/>
    </row>
    <row r="5" spans="2:13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7.399999999999999" x14ac:dyDescent="0.3">
      <c r="B6" s="48" t="s">
        <v>44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6"/>
    </row>
    <row r="7" spans="2:13" x14ac:dyDescent="0.3">
      <c r="B7" s="6"/>
      <c r="C7" s="6"/>
      <c r="D7" s="6"/>
      <c r="E7" s="6"/>
      <c r="F7" s="23" t="s">
        <v>100</v>
      </c>
      <c r="G7" s="6"/>
      <c r="H7" s="6"/>
      <c r="I7" s="6"/>
      <c r="J7" s="6"/>
      <c r="K7" s="6"/>
      <c r="L7" s="6"/>
      <c r="M7" s="6"/>
    </row>
    <row r="8" spans="2:13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25.8" customHeight="1" x14ac:dyDescent="0.3">
      <c r="B9" s="2" t="s">
        <v>46</v>
      </c>
      <c r="C9" s="49" t="s">
        <v>47</v>
      </c>
      <c r="D9" s="49"/>
      <c r="E9" s="49"/>
      <c r="F9" s="2" t="s">
        <v>48</v>
      </c>
      <c r="G9" s="2" t="s">
        <v>49</v>
      </c>
      <c r="H9" s="45" t="s">
        <v>58</v>
      </c>
      <c r="I9" s="45"/>
      <c r="J9" s="45"/>
      <c r="K9" s="49" t="s">
        <v>57</v>
      </c>
      <c r="L9" s="49"/>
      <c r="M9" s="25"/>
    </row>
    <row r="10" spans="2:13" x14ac:dyDescent="0.3">
      <c r="B10" s="1">
        <v>1</v>
      </c>
      <c r="C10" s="41" t="s">
        <v>50</v>
      </c>
      <c r="D10" s="41"/>
      <c r="E10" s="41"/>
      <c r="F10" s="1" t="s">
        <v>85</v>
      </c>
      <c r="G10" s="1" t="s">
        <v>52</v>
      </c>
      <c r="H10" s="41">
        <v>154916.67000000001</v>
      </c>
      <c r="I10" s="41"/>
      <c r="J10" s="41"/>
      <c r="K10" s="50" t="s">
        <v>101</v>
      </c>
      <c r="L10" s="51"/>
      <c r="M10" s="6"/>
    </row>
    <row r="11" spans="2:13" ht="48" customHeight="1" x14ac:dyDescent="0.3">
      <c r="B11" s="1">
        <v>2</v>
      </c>
      <c r="C11" s="41" t="s">
        <v>50</v>
      </c>
      <c r="D11" s="41"/>
      <c r="E11" s="41"/>
      <c r="F11" s="1" t="s">
        <v>53</v>
      </c>
      <c r="G11" s="1" t="s">
        <v>54</v>
      </c>
      <c r="H11" s="41">
        <v>145219.82</v>
      </c>
      <c r="I11" s="41"/>
      <c r="J11" s="41"/>
      <c r="K11" s="47" t="s">
        <v>102</v>
      </c>
      <c r="L11" s="47"/>
      <c r="M11" s="6"/>
    </row>
    <row r="12" spans="2:13" ht="55.8" x14ac:dyDescent="0.3">
      <c r="B12" s="1">
        <v>3</v>
      </c>
      <c r="C12" s="41" t="s">
        <v>50</v>
      </c>
      <c r="D12" s="41"/>
      <c r="E12" s="41"/>
      <c r="F12" s="1" t="s">
        <v>84</v>
      </c>
      <c r="G12" s="26" t="s">
        <v>56</v>
      </c>
      <c r="H12" s="41">
        <v>96171.91</v>
      </c>
      <c r="I12" s="41"/>
      <c r="J12" s="41"/>
      <c r="K12" s="41" t="s">
        <v>103</v>
      </c>
      <c r="L12" s="41"/>
      <c r="M12" s="6"/>
    </row>
    <row r="13" spans="2:13" ht="42" x14ac:dyDescent="0.3">
      <c r="B13" s="1">
        <v>4</v>
      </c>
      <c r="C13" s="41" t="s">
        <v>50</v>
      </c>
      <c r="D13" s="41"/>
      <c r="E13" s="41"/>
      <c r="F13" s="1" t="s">
        <v>59</v>
      </c>
      <c r="G13" s="26" t="s">
        <v>60</v>
      </c>
      <c r="H13" s="41">
        <v>102391.65</v>
      </c>
      <c r="I13" s="41"/>
      <c r="J13" s="41"/>
      <c r="K13" s="41"/>
      <c r="L13" s="41"/>
      <c r="M13" s="6"/>
    </row>
    <row r="14" spans="2:13" ht="42" x14ac:dyDescent="0.3">
      <c r="B14" s="1">
        <v>5</v>
      </c>
      <c r="C14" s="41" t="s">
        <v>50</v>
      </c>
      <c r="D14" s="41"/>
      <c r="E14" s="41"/>
      <c r="F14" s="1" t="s">
        <v>86</v>
      </c>
      <c r="G14" s="26" t="s">
        <v>88</v>
      </c>
      <c r="H14" s="41">
        <v>121497.4</v>
      </c>
      <c r="I14" s="41"/>
      <c r="J14" s="41"/>
      <c r="K14" s="41" t="s">
        <v>104</v>
      </c>
      <c r="L14" s="41"/>
      <c r="M14" s="6"/>
    </row>
    <row r="15" spans="2:13" ht="28.2" x14ac:dyDescent="0.3">
      <c r="B15" s="1">
        <v>6</v>
      </c>
      <c r="C15" s="41" t="s">
        <v>50</v>
      </c>
      <c r="D15" s="41"/>
      <c r="E15" s="41"/>
      <c r="F15" s="1" t="s">
        <v>94</v>
      </c>
      <c r="G15" s="26" t="s">
        <v>62</v>
      </c>
      <c r="H15" s="42">
        <v>82290.600000000006</v>
      </c>
      <c r="I15" s="43"/>
      <c r="J15" s="44"/>
      <c r="K15" s="42"/>
      <c r="L15" s="44"/>
      <c r="M15" s="6"/>
    </row>
    <row r="16" spans="2:13" ht="47.4" customHeight="1" x14ac:dyDescent="0.3">
      <c r="B16" s="1"/>
      <c r="C16" s="41" t="s">
        <v>50</v>
      </c>
      <c r="D16" s="41"/>
      <c r="E16" s="41"/>
      <c r="F16" s="45" t="s">
        <v>63</v>
      </c>
      <c r="G16" s="45"/>
      <c r="H16" s="41">
        <v>38067</v>
      </c>
      <c r="I16" s="41"/>
      <c r="J16" s="41"/>
      <c r="K16" s="41"/>
      <c r="L16" s="41"/>
      <c r="M16" s="6"/>
    </row>
    <row r="17" spans="2:13" x14ac:dyDescent="0.3">
      <c r="B17" s="6"/>
      <c r="C17" s="40"/>
      <c r="D17" s="40"/>
      <c r="E17" s="40"/>
      <c r="F17" s="6"/>
      <c r="G17" s="6"/>
      <c r="H17" s="40"/>
      <c r="I17" s="40"/>
      <c r="J17" s="40"/>
      <c r="K17" s="6"/>
      <c r="L17" s="6"/>
      <c r="M17" s="6"/>
    </row>
    <row r="18" spans="2:13" x14ac:dyDescent="0.3">
      <c r="B18" s="6"/>
      <c r="C18" s="40"/>
      <c r="D18" s="40"/>
      <c r="E18" s="40"/>
      <c r="F18" s="6"/>
      <c r="G18" s="6"/>
      <c r="H18" s="40"/>
      <c r="I18" s="40"/>
      <c r="J18" s="40"/>
      <c r="K18" s="6"/>
      <c r="L18" s="6"/>
      <c r="M18" s="6"/>
    </row>
    <row r="19" spans="2:13" ht="15.6" x14ac:dyDescent="0.3">
      <c r="B19" s="6"/>
      <c r="C19" s="27" t="s">
        <v>87</v>
      </c>
      <c r="D19" s="27"/>
      <c r="E19" s="27"/>
      <c r="F19" s="19"/>
      <c r="G19" s="19"/>
      <c r="H19" s="46" t="s">
        <v>89</v>
      </c>
      <c r="I19" s="46"/>
      <c r="J19" s="46"/>
      <c r="K19" s="6"/>
      <c r="L19" s="6"/>
      <c r="M19" s="6"/>
    </row>
    <row r="20" spans="2:13" x14ac:dyDescent="0.3">
      <c r="B20" s="6"/>
      <c r="C20" s="40"/>
      <c r="D20" s="40"/>
      <c r="E20" s="40"/>
      <c r="F20" s="6"/>
      <c r="G20" s="6"/>
      <c r="H20" s="40"/>
      <c r="I20" s="40"/>
      <c r="J20" s="40"/>
      <c r="K20" s="6"/>
      <c r="L20" s="6"/>
      <c r="M20" s="6"/>
    </row>
    <row r="21" spans="2:13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</sheetData>
  <mergeCells count="33">
    <mergeCell ref="C20:E20"/>
    <mergeCell ref="H20:J20"/>
    <mergeCell ref="C15:E15"/>
    <mergeCell ref="H15:J15"/>
    <mergeCell ref="K15:L15"/>
    <mergeCell ref="C16:E16"/>
    <mergeCell ref="F16:G16"/>
    <mergeCell ref="H16:J16"/>
    <mergeCell ref="K16:L16"/>
    <mergeCell ref="C17:E17"/>
    <mergeCell ref="H17:J17"/>
    <mergeCell ref="C18:E18"/>
    <mergeCell ref="H18:J18"/>
    <mergeCell ref="H19:J19"/>
    <mergeCell ref="C13:E13"/>
    <mergeCell ref="H13:J13"/>
    <mergeCell ref="K13:L13"/>
    <mergeCell ref="C14:E14"/>
    <mergeCell ref="H14:J14"/>
    <mergeCell ref="K14:L14"/>
    <mergeCell ref="C11:E11"/>
    <mergeCell ref="H11:J11"/>
    <mergeCell ref="K10:L10"/>
    <mergeCell ref="C12:E12"/>
    <mergeCell ref="H12:J12"/>
    <mergeCell ref="K12:L12"/>
    <mergeCell ref="K11:L11"/>
    <mergeCell ref="B6:L6"/>
    <mergeCell ref="C9:E9"/>
    <mergeCell ref="H9:J9"/>
    <mergeCell ref="K9:L9"/>
    <mergeCell ref="C10:E10"/>
    <mergeCell ref="H10:J10"/>
  </mergeCells>
  <pageMargins left="0.51181102362204722" right="0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D32" workbookViewId="0">
      <selection activeCell="I60" sqref="I60"/>
    </sheetView>
  </sheetViews>
  <sheetFormatPr defaultRowHeight="14.4" x14ac:dyDescent="0.3"/>
  <cols>
    <col min="1" max="1" width="17.77734375" customWidth="1"/>
    <col min="2" max="2" width="15.109375" customWidth="1"/>
    <col min="3" max="4" width="21.6640625" customWidth="1"/>
    <col min="5" max="5" width="18" customWidth="1"/>
    <col min="7" max="7" width="17.5546875" customWidth="1"/>
    <col min="8" max="8" width="18.109375" customWidth="1"/>
    <col min="9" max="9" width="14.21875" customWidth="1"/>
    <col min="10" max="10" width="14.33203125" hidden="1" customWidth="1"/>
    <col min="11" max="11" width="15.33203125" customWidth="1"/>
  </cols>
  <sheetData>
    <row r="1" spans="1:11" ht="15.6" x14ac:dyDescent="0.3">
      <c r="A1" s="3" t="s">
        <v>33</v>
      </c>
      <c r="B1" s="4"/>
      <c r="C1" s="4"/>
      <c r="D1" s="4"/>
      <c r="E1" s="4"/>
      <c r="G1" s="3" t="s">
        <v>37</v>
      </c>
      <c r="H1" s="4"/>
      <c r="I1" s="4"/>
      <c r="J1" s="4"/>
      <c r="K1" s="4"/>
    </row>
    <row r="3" spans="1:11" ht="57.6" customHeight="1" x14ac:dyDescent="0.3">
      <c r="A3" s="1"/>
      <c r="B3" s="2" t="s">
        <v>5</v>
      </c>
      <c r="C3" s="2" t="s">
        <v>6</v>
      </c>
      <c r="D3" s="2" t="s">
        <v>13</v>
      </c>
      <c r="E3" s="2" t="s">
        <v>7</v>
      </c>
      <c r="G3" s="1"/>
      <c r="H3" s="33" t="s">
        <v>5</v>
      </c>
      <c r="I3" s="33" t="s">
        <v>6</v>
      </c>
      <c r="J3" s="33" t="s">
        <v>14</v>
      </c>
      <c r="K3" s="33" t="s">
        <v>7</v>
      </c>
    </row>
    <row r="4" spans="1:11" x14ac:dyDescent="0.3">
      <c r="A4" s="1" t="s">
        <v>10</v>
      </c>
      <c r="B4" s="16">
        <v>87975</v>
      </c>
      <c r="C4" s="16">
        <v>87975</v>
      </c>
      <c r="D4" s="16"/>
      <c r="E4" s="16">
        <f>B4+C4</f>
        <v>175950</v>
      </c>
      <c r="G4" s="1" t="s">
        <v>17</v>
      </c>
      <c r="H4" s="16">
        <v>87975</v>
      </c>
      <c r="I4" s="16">
        <v>26337.17</v>
      </c>
      <c r="J4" s="16"/>
      <c r="K4" s="16">
        <f>H4+I4</f>
        <v>114312.17</v>
      </c>
    </row>
    <row r="5" spans="1:11" x14ac:dyDescent="0.3">
      <c r="A5" s="1" t="s">
        <v>11</v>
      </c>
      <c r="B5" s="16">
        <v>87975</v>
      </c>
      <c r="C5" s="16">
        <v>87975</v>
      </c>
      <c r="D5" s="16"/>
      <c r="E5" s="16">
        <f t="shared" ref="E5" si="0">B5+C5</f>
        <v>175950</v>
      </c>
      <c r="G5" s="1" t="s">
        <v>18</v>
      </c>
      <c r="H5" s="16">
        <v>26005.19</v>
      </c>
      <c r="I5" s="16">
        <f>45592.08+3694.8</f>
        <v>49286.880000000005</v>
      </c>
      <c r="J5" s="16">
        <v>87975</v>
      </c>
      <c r="K5" s="16">
        <f>SUM(H5:J5)</f>
        <v>163267.07</v>
      </c>
    </row>
    <row r="6" spans="1:11" x14ac:dyDescent="0.3">
      <c r="A6" s="1" t="s">
        <v>12</v>
      </c>
      <c r="B6" s="16">
        <v>65842.92</v>
      </c>
      <c r="C6" s="16">
        <v>87975</v>
      </c>
      <c r="D6" s="16">
        <v>29578.95</v>
      </c>
      <c r="E6" s="16">
        <f>B6+C6+D6</f>
        <v>183396.87</v>
      </c>
      <c r="G6" s="1" t="s">
        <v>19</v>
      </c>
      <c r="H6" s="16">
        <v>74779</v>
      </c>
      <c r="I6" s="16">
        <v>35190</v>
      </c>
      <c r="J6" s="16"/>
      <c r="K6" s="16">
        <f>SUM(H6:J6)</f>
        <v>109969</v>
      </c>
    </row>
    <row r="7" spans="1:11" x14ac:dyDescent="0.3">
      <c r="A7" s="2" t="s">
        <v>4</v>
      </c>
      <c r="B7" s="16">
        <f>SUM(B4:B6)</f>
        <v>241792.91999999998</v>
      </c>
      <c r="C7" s="16">
        <f>SUM(C4:C6)</f>
        <v>263925</v>
      </c>
      <c r="D7" s="16">
        <v>29578.95</v>
      </c>
      <c r="E7" s="16">
        <f>SUM(E4:E6)</f>
        <v>535296.87</v>
      </c>
      <c r="G7" s="2" t="s">
        <v>4</v>
      </c>
      <c r="H7" s="16">
        <f t="shared" ref="H7:J7" si="1">SUM(H4:H6)</f>
        <v>188759.19</v>
      </c>
      <c r="I7" s="16">
        <f t="shared" si="1"/>
        <v>110814.05</v>
      </c>
      <c r="J7" s="16">
        <f t="shared" si="1"/>
        <v>87975</v>
      </c>
      <c r="K7" s="16">
        <f>SUM(H7:J7)</f>
        <v>387548.24</v>
      </c>
    </row>
    <row r="10" spans="1:11" x14ac:dyDescent="0.3">
      <c r="A10" s="6" t="s">
        <v>35</v>
      </c>
      <c r="B10" s="6"/>
      <c r="C10" s="6"/>
      <c r="D10" s="6" t="s">
        <v>36</v>
      </c>
      <c r="F10" s="6"/>
      <c r="G10" s="6" t="s">
        <v>35</v>
      </c>
      <c r="H10" s="6"/>
      <c r="I10" s="6"/>
      <c r="J10" s="6"/>
    </row>
    <row r="15" spans="1:11" x14ac:dyDescent="0.3">
      <c r="A15" s="17" t="s">
        <v>34</v>
      </c>
      <c r="B15" s="17"/>
      <c r="C15" s="17"/>
      <c r="G15" s="17" t="s">
        <v>41</v>
      </c>
      <c r="H15" s="17"/>
      <c r="I15" s="17"/>
    </row>
    <row r="17" spans="7:11" ht="15.6" x14ac:dyDescent="0.3">
      <c r="G17" s="3" t="s">
        <v>42</v>
      </c>
      <c r="H17" s="4"/>
      <c r="I17" s="4"/>
      <c r="J17" s="4"/>
      <c r="K17" s="4"/>
    </row>
    <row r="19" spans="7:11" ht="28.2" x14ac:dyDescent="0.3">
      <c r="G19" s="1"/>
      <c r="H19" s="33" t="s">
        <v>5</v>
      </c>
      <c r="I19" s="33" t="s">
        <v>6</v>
      </c>
      <c r="J19" s="33" t="s">
        <v>14</v>
      </c>
      <c r="K19" s="33" t="s">
        <v>7</v>
      </c>
    </row>
    <row r="20" spans="7:11" x14ac:dyDescent="0.3">
      <c r="G20" s="1" t="s">
        <v>20</v>
      </c>
      <c r="H20" s="16">
        <v>74779</v>
      </c>
      <c r="I20" s="16">
        <v>35190</v>
      </c>
      <c r="J20" s="16"/>
      <c r="K20" s="16" t="e">
        <f>H20+I20+#REF!+#REF!+#REF!+#REF!+J20</f>
        <v>#REF!</v>
      </c>
    </row>
    <row r="21" spans="7:11" x14ac:dyDescent="0.3">
      <c r="G21" s="1" t="s">
        <v>21</v>
      </c>
      <c r="H21" s="16">
        <v>74779</v>
      </c>
      <c r="I21" s="16">
        <v>35190</v>
      </c>
      <c r="J21" s="16"/>
      <c r="K21" s="16">
        <f>SUM(H21:J21)</f>
        <v>109969</v>
      </c>
    </row>
    <row r="22" spans="7:11" x14ac:dyDescent="0.3">
      <c r="G22" s="1" t="s">
        <v>22</v>
      </c>
      <c r="H22" s="16">
        <v>74779</v>
      </c>
      <c r="I22" s="16">
        <v>35190</v>
      </c>
      <c r="J22" s="16"/>
      <c r="K22" s="16">
        <f>SUM(H22:J22)</f>
        <v>109969</v>
      </c>
    </row>
    <row r="23" spans="7:11" x14ac:dyDescent="0.3">
      <c r="G23" s="2" t="s">
        <v>4</v>
      </c>
      <c r="H23" s="16">
        <f t="shared" ref="H23:J23" si="2">SUM(H20:H22)</f>
        <v>224337</v>
      </c>
      <c r="I23" s="16">
        <f t="shared" si="2"/>
        <v>105570</v>
      </c>
      <c r="J23" s="16">
        <f t="shared" si="2"/>
        <v>0</v>
      </c>
      <c r="K23" s="16">
        <f>SUM(H23:J23)</f>
        <v>329907</v>
      </c>
    </row>
    <row r="26" spans="7:11" x14ac:dyDescent="0.3">
      <c r="G26" s="6" t="s">
        <v>35</v>
      </c>
      <c r="H26" s="6"/>
      <c r="I26" s="6"/>
      <c r="J26" s="6"/>
    </row>
    <row r="31" spans="7:11" x14ac:dyDescent="0.3">
      <c r="G31" s="17" t="s">
        <v>43</v>
      </c>
      <c r="H31" s="17"/>
    </row>
    <row r="34" spans="7:11" ht="15.6" x14ac:dyDescent="0.3">
      <c r="G34" s="3" t="s">
        <v>95</v>
      </c>
      <c r="H34" s="4"/>
      <c r="I34" s="4"/>
      <c r="J34" s="4"/>
      <c r="K34" s="4"/>
    </row>
    <row r="36" spans="7:11" ht="28.2" x14ac:dyDescent="0.3">
      <c r="G36" s="1"/>
      <c r="H36" s="33" t="s">
        <v>5</v>
      </c>
      <c r="I36" s="33" t="s">
        <v>6</v>
      </c>
      <c r="J36" s="33" t="s">
        <v>14</v>
      </c>
      <c r="K36" s="33" t="s">
        <v>7</v>
      </c>
    </row>
    <row r="37" spans="7:11" x14ac:dyDescent="0.3">
      <c r="G37" s="1" t="s">
        <v>96</v>
      </c>
      <c r="H37" s="16">
        <v>20700</v>
      </c>
      <c r="I37" s="16"/>
      <c r="J37" s="16"/>
      <c r="K37" s="16">
        <f>H37</f>
        <v>20700</v>
      </c>
    </row>
    <row r="38" spans="7:11" x14ac:dyDescent="0.3">
      <c r="G38" s="1" t="s">
        <v>97</v>
      </c>
      <c r="H38" s="16">
        <v>87975</v>
      </c>
      <c r="I38" s="16">
        <v>14490</v>
      </c>
      <c r="J38" s="16"/>
      <c r="K38" s="16">
        <f>SUM(H38:J38)</f>
        <v>102465</v>
      </c>
    </row>
    <row r="39" spans="7:11" x14ac:dyDescent="0.3">
      <c r="G39" s="1" t="s">
        <v>98</v>
      </c>
      <c r="H39" s="16">
        <v>87975</v>
      </c>
      <c r="I39" s="16">
        <v>61582.5</v>
      </c>
      <c r="J39" s="16"/>
      <c r="K39" s="16">
        <f>SUM(H39:J39)</f>
        <v>149557.5</v>
      </c>
    </row>
    <row r="40" spans="7:11" x14ac:dyDescent="0.3">
      <c r="G40" s="2" t="s">
        <v>4</v>
      </c>
      <c r="H40" s="16">
        <f t="shared" ref="H40:J40" si="3">SUM(H37:H39)</f>
        <v>196650</v>
      </c>
      <c r="I40" s="16">
        <f t="shared" si="3"/>
        <v>76072.5</v>
      </c>
      <c r="J40" s="16">
        <f t="shared" si="3"/>
        <v>0</v>
      </c>
      <c r="K40" s="16">
        <f>SUM(H40:J40)</f>
        <v>272722.5</v>
      </c>
    </row>
    <row r="43" spans="7:11" x14ac:dyDescent="0.3">
      <c r="G43" s="6" t="s">
        <v>99</v>
      </c>
      <c r="H43" s="6"/>
      <c r="I43" s="6"/>
      <c r="J43" s="6"/>
      <c r="K43" s="6" t="s">
        <v>82</v>
      </c>
    </row>
    <row r="48" spans="7:11" x14ac:dyDescent="0.3">
      <c r="G48" s="17" t="s">
        <v>43</v>
      </c>
      <c r="H48" s="17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1"/>
  <sheetViews>
    <sheetView tabSelected="1" topLeftCell="A3" workbookViewId="0">
      <selection activeCell="B15" sqref="B15:I18"/>
    </sheetView>
  </sheetViews>
  <sheetFormatPr defaultRowHeight="14.4" x14ac:dyDescent="0.3"/>
  <cols>
    <col min="6" max="6" width="37.21875" customWidth="1"/>
    <col min="8" max="8" width="19" customWidth="1"/>
    <col min="9" max="9" width="0.21875" customWidth="1"/>
  </cols>
  <sheetData>
    <row r="3" spans="2:10" ht="18" x14ac:dyDescent="0.35">
      <c r="B3" s="20"/>
      <c r="C3" s="21"/>
      <c r="D3" s="21"/>
      <c r="E3" s="21"/>
      <c r="F3" s="48" t="s">
        <v>107</v>
      </c>
      <c r="G3" s="48"/>
      <c r="H3" s="21"/>
      <c r="I3" s="21"/>
    </row>
    <row r="4" spans="2:10" ht="17.399999999999999" x14ac:dyDescent="0.3">
      <c r="B4" s="6"/>
      <c r="C4" s="22" t="s">
        <v>70</v>
      </c>
      <c r="D4" s="22"/>
      <c r="E4" s="22"/>
      <c r="F4" s="22"/>
      <c r="G4" s="22"/>
      <c r="H4" s="22"/>
      <c r="I4" s="22"/>
      <c r="J4" s="6"/>
    </row>
    <row r="5" spans="2:10" x14ac:dyDescent="0.3">
      <c r="B5" s="6"/>
      <c r="C5" s="6"/>
      <c r="D5" s="6"/>
      <c r="E5" s="6"/>
      <c r="F5" s="6"/>
      <c r="G5" s="6"/>
      <c r="H5" s="6"/>
      <c r="I5" s="6"/>
      <c r="J5" s="6"/>
    </row>
    <row r="6" spans="2:10" ht="17.399999999999999" x14ac:dyDescent="0.3">
      <c r="B6" s="48" t="s">
        <v>44</v>
      </c>
      <c r="C6" s="48"/>
      <c r="D6" s="48"/>
      <c r="E6" s="48"/>
      <c r="F6" s="48"/>
      <c r="G6" s="48"/>
      <c r="H6" s="48"/>
      <c r="I6" s="48"/>
      <c r="J6" s="6"/>
    </row>
    <row r="7" spans="2:10" ht="15.6" x14ac:dyDescent="0.3">
      <c r="B7" s="6"/>
      <c r="C7" s="6"/>
      <c r="D7" s="6"/>
      <c r="E7" s="6"/>
      <c r="F7" s="39" t="s">
        <v>108</v>
      </c>
      <c r="G7" s="6"/>
      <c r="H7" s="6"/>
      <c r="I7" s="6"/>
      <c r="J7" s="6"/>
    </row>
    <row r="8" spans="2:10" x14ac:dyDescent="0.3">
      <c r="B8" s="6"/>
      <c r="C8" s="6"/>
      <c r="D8" s="6"/>
      <c r="E8" s="6"/>
      <c r="F8" s="6"/>
      <c r="G8" s="6"/>
      <c r="H8" s="6"/>
      <c r="I8" s="6"/>
      <c r="J8" s="6"/>
    </row>
    <row r="9" spans="2:10" ht="87.6" customHeight="1" x14ac:dyDescent="0.3">
      <c r="B9" s="2" t="s">
        <v>46</v>
      </c>
      <c r="C9" s="49" t="s">
        <v>47</v>
      </c>
      <c r="D9" s="49"/>
      <c r="E9" s="49"/>
      <c r="F9" s="2" t="s">
        <v>49</v>
      </c>
      <c r="G9" s="59" t="s">
        <v>106</v>
      </c>
      <c r="H9" s="60"/>
      <c r="I9" s="61"/>
      <c r="J9" s="25"/>
    </row>
    <row r="10" spans="2:10" ht="55.2" customHeight="1" x14ac:dyDescent="0.3">
      <c r="B10" s="1">
        <v>1</v>
      </c>
      <c r="C10" s="41" t="s">
        <v>50</v>
      </c>
      <c r="D10" s="41"/>
      <c r="E10" s="41"/>
      <c r="F10" s="1" t="s">
        <v>52</v>
      </c>
      <c r="G10" s="62">
        <v>132833</v>
      </c>
      <c r="H10" s="62"/>
      <c r="I10" s="62"/>
      <c r="J10" s="6"/>
    </row>
    <row r="11" spans="2:10" ht="48" customHeight="1" x14ac:dyDescent="0.3">
      <c r="B11" s="1">
        <v>2</v>
      </c>
      <c r="C11" s="41" t="s">
        <v>50</v>
      </c>
      <c r="D11" s="41"/>
      <c r="E11" s="41"/>
      <c r="F11" s="1" t="s">
        <v>54</v>
      </c>
      <c r="G11" s="53">
        <v>96473</v>
      </c>
      <c r="H11" s="53"/>
      <c r="I11" s="53"/>
      <c r="J11" s="6"/>
    </row>
    <row r="12" spans="2:10" ht="39" customHeight="1" x14ac:dyDescent="0.3">
      <c r="B12" s="1">
        <v>3</v>
      </c>
      <c r="C12" s="41" t="s">
        <v>50</v>
      </c>
      <c r="D12" s="41"/>
      <c r="E12" s="41"/>
      <c r="F12" s="26" t="s">
        <v>60</v>
      </c>
      <c r="G12" s="53">
        <v>106177</v>
      </c>
      <c r="H12" s="53"/>
      <c r="I12" s="53"/>
      <c r="J12" s="6"/>
    </row>
    <row r="13" spans="2:10" ht="43.8" customHeight="1" x14ac:dyDescent="0.3">
      <c r="B13" s="1">
        <v>4</v>
      </c>
      <c r="C13" s="41" t="s">
        <v>50</v>
      </c>
      <c r="D13" s="41"/>
      <c r="E13" s="41"/>
      <c r="F13" s="26" t="s">
        <v>62</v>
      </c>
      <c r="G13" s="53">
        <v>99797</v>
      </c>
      <c r="H13" s="53"/>
      <c r="I13" s="53"/>
      <c r="J13" s="6"/>
    </row>
    <row r="14" spans="2:10" ht="58.8" customHeight="1" x14ac:dyDescent="0.3">
      <c r="B14" s="36">
        <v>5</v>
      </c>
      <c r="C14" s="54" t="s">
        <v>50</v>
      </c>
      <c r="D14" s="55"/>
      <c r="E14" s="56"/>
      <c r="F14" s="37" t="s">
        <v>56</v>
      </c>
      <c r="G14" s="57">
        <v>85355</v>
      </c>
      <c r="H14" s="58"/>
      <c r="I14" s="38">
        <f>SUM(G14)</f>
        <v>85355</v>
      </c>
      <c r="J14" s="6"/>
    </row>
    <row r="15" spans="2:10" x14ac:dyDescent="0.3">
      <c r="B15" s="6"/>
      <c r="C15" s="40"/>
      <c r="D15" s="40"/>
      <c r="E15" s="40"/>
      <c r="F15" s="6"/>
      <c r="G15" s="40"/>
      <c r="H15" s="40"/>
      <c r="I15" s="40"/>
      <c r="J15" s="6"/>
    </row>
    <row r="16" spans="2:10" x14ac:dyDescent="0.3">
      <c r="B16" s="6"/>
      <c r="C16" s="40"/>
      <c r="D16" s="40"/>
      <c r="E16" s="40"/>
      <c r="F16" s="6"/>
      <c r="G16" s="40"/>
      <c r="H16" s="40"/>
      <c r="I16" s="40"/>
      <c r="J16" s="6"/>
    </row>
    <row r="17" spans="2:10" ht="15.6" x14ac:dyDescent="0.3">
      <c r="B17" s="6"/>
      <c r="C17" s="27" t="s">
        <v>109</v>
      </c>
      <c r="D17" s="27"/>
      <c r="E17" s="27"/>
      <c r="F17" s="19"/>
      <c r="G17" s="46" t="s">
        <v>110</v>
      </c>
      <c r="H17" s="46"/>
      <c r="I17" s="46"/>
      <c r="J17" s="6"/>
    </row>
    <row r="18" spans="2:10" x14ac:dyDescent="0.3">
      <c r="B18" s="6"/>
      <c r="C18" s="40"/>
      <c r="D18" s="40"/>
      <c r="E18" s="40"/>
      <c r="F18" s="6"/>
      <c r="G18" s="40"/>
      <c r="H18" s="40"/>
      <c r="I18" s="40"/>
      <c r="J18" s="6"/>
    </row>
    <row r="19" spans="2:10" x14ac:dyDescent="0.3">
      <c r="B19" s="6"/>
      <c r="C19" s="6"/>
      <c r="D19" s="6"/>
      <c r="E19" s="6"/>
      <c r="F19" s="6"/>
      <c r="G19" s="6"/>
      <c r="H19" s="6"/>
      <c r="I19" s="6"/>
      <c r="J19" s="6"/>
    </row>
    <row r="20" spans="2:10" ht="15.6" x14ac:dyDescent="0.3">
      <c r="B20" s="6"/>
      <c r="C20" s="52"/>
      <c r="D20" s="52"/>
      <c r="E20" s="52"/>
      <c r="F20" s="19"/>
      <c r="J20" s="6"/>
    </row>
    <row r="21" spans="2:10" x14ac:dyDescent="0.3">
      <c r="B21" s="6"/>
      <c r="C21" s="6"/>
      <c r="D21" s="6"/>
      <c r="E21" s="6"/>
      <c r="F21" s="6"/>
      <c r="G21" s="6"/>
      <c r="H21" s="6"/>
      <c r="I21" s="6"/>
      <c r="J21" s="6"/>
    </row>
  </sheetData>
  <mergeCells count="22">
    <mergeCell ref="F3:G3"/>
    <mergeCell ref="B6:I6"/>
    <mergeCell ref="C9:E9"/>
    <mergeCell ref="G9:I9"/>
    <mergeCell ref="C10:E10"/>
    <mergeCell ref="G10:I10"/>
    <mergeCell ref="C11:E11"/>
    <mergeCell ref="G11:I11"/>
    <mergeCell ref="C12:E12"/>
    <mergeCell ref="G12:I12"/>
    <mergeCell ref="C13:E13"/>
    <mergeCell ref="G13:I13"/>
    <mergeCell ref="C14:E14"/>
    <mergeCell ref="G14:H14"/>
    <mergeCell ref="G17:I17"/>
    <mergeCell ref="C18:E18"/>
    <mergeCell ref="G18:I18"/>
    <mergeCell ref="C20:E20"/>
    <mergeCell ref="C15:E15"/>
    <mergeCell ref="G15:I15"/>
    <mergeCell ref="C16:E16"/>
    <mergeCell ref="G16:I16"/>
  </mergeCells>
  <pageMargins left="0.51181102362204722" right="0" top="0.35433070866141736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4" sqref="A24"/>
    </sheetView>
  </sheetViews>
  <sheetFormatPr defaultRowHeight="14.4" x14ac:dyDescent="0.3"/>
  <cols>
    <col min="1" max="1" width="17.77734375" customWidth="1"/>
    <col min="2" max="2" width="15.109375" customWidth="1"/>
    <col min="3" max="3" width="21.6640625" customWidth="1"/>
    <col min="4" max="4" width="18" customWidth="1"/>
  </cols>
  <sheetData>
    <row r="1" spans="1:5" ht="15.6" x14ac:dyDescent="0.3">
      <c r="A1" s="3" t="s">
        <v>0</v>
      </c>
      <c r="B1" s="4"/>
      <c r="C1" s="4"/>
      <c r="D1" s="4"/>
    </row>
    <row r="3" spans="1:5" ht="37.200000000000003" customHeight="1" x14ac:dyDescent="0.3">
      <c r="A3" s="1"/>
      <c r="B3" s="2" t="s">
        <v>5</v>
      </c>
      <c r="C3" s="2" t="s">
        <v>6</v>
      </c>
      <c r="D3" s="2" t="s">
        <v>7</v>
      </c>
    </row>
    <row r="4" spans="1:5" x14ac:dyDescent="0.3">
      <c r="A4" s="1" t="s">
        <v>1</v>
      </c>
      <c r="B4" s="5">
        <v>87975</v>
      </c>
      <c r="C4" s="5">
        <v>87975</v>
      </c>
      <c r="D4" s="5">
        <f>B4+C4</f>
        <v>175950</v>
      </c>
    </row>
    <row r="5" spans="1:5" x14ac:dyDescent="0.3">
      <c r="A5" s="1" t="s">
        <v>2</v>
      </c>
      <c r="B5" s="5">
        <v>87975</v>
      </c>
      <c r="C5" s="5">
        <v>87975</v>
      </c>
      <c r="D5" s="5">
        <f t="shared" ref="D5:D6" si="0">B5+C5</f>
        <v>175950</v>
      </c>
    </row>
    <row r="6" spans="1:5" x14ac:dyDescent="0.3">
      <c r="A6" s="1" t="s">
        <v>3</v>
      </c>
      <c r="B6" s="5">
        <v>87975</v>
      </c>
      <c r="C6" s="5">
        <v>87975</v>
      </c>
      <c r="D6" s="5">
        <f t="shared" si="0"/>
        <v>175950</v>
      </c>
    </row>
    <row r="7" spans="1:5" x14ac:dyDescent="0.3">
      <c r="A7" s="2" t="s">
        <v>4</v>
      </c>
      <c r="B7" s="5">
        <f>SUM(B4:B6)</f>
        <v>263925</v>
      </c>
      <c r="C7" s="5">
        <f>SUM(C4:C6)</f>
        <v>263925</v>
      </c>
      <c r="D7" s="5">
        <f>SUM(D4:D6)</f>
        <v>527850</v>
      </c>
    </row>
    <row r="10" spans="1:5" x14ac:dyDescent="0.3">
      <c r="A10" s="6" t="s">
        <v>8</v>
      </c>
      <c r="B10" s="6"/>
      <c r="C10" s="6"/>
      <c r="E10" s="6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4" sqref="A4:C7"/>
    </sheetView>
  </sheetViews>
  <sheetFormatPr defaultRowHeight="14.4" x14ac:dyDescent="0.3"/>
  <cols>
    <col min="1" max="1" width="17.77734375" customWidth="1"/>
    <col min="2" max="2" width="15.109375" customWidth="1"/>
    <col min="3" max="3" width="21.6640625" customWidth="1"/>
    <col min="4" max="4" width="18" customWidth="1"/>
  </cols>
  <sheetData>
    <row r="1" spans="1:5" ht="15.6" x14ac:dyDescent="0.3">
      <c r="A1" s="3" t="s">
        <v>16</v>
      </c>
      <c r="B1" s="4"/>
      <c r="C1" s="4"/>
      <c r="D1" s="4"/>
    </row>
    <row r="3" spans="1:5" ht="37.200000000000003" customHeight="1" x14ac:dyDescent="0.3">
      <c r="A3" s="1"/>
      <c r="B3" s="2" t="s">
        <v>5</v>
      </c>
      <c r="C3" s="2" t="s">
        <v>6</v>
      </c>
      <c r="D3" s="2" t="s">
        <v>7</v>
      </c>
    </row>
    <row r="4" spans="1:5" x14ac:dyDescent="0.3">
      <c r="A4" s="1" t="s">
        <v>1</v>
      </c>
      <c r="B4" s="5">
        <v>87975</v>
      </c>
      <c r="C4" s="5">
        <v>87975</v>
      </c>
      <c r="D4" s="5">
        <f>B4+C4</f>
        <v>175950</v>
      </c>
    </row>
    <row r="5" spans="1:5" x14ac:dyDescent="0.3">
      <c r="A5" s="1" t="s">
        <v>2</v>
      </c>
      <c r="B5" s="5">
        <v>87975</v>
      </c>
      <c r="C5" s="5">
        <v>87975</v>
      </c>
      <c r="D5" s="5">
        <f t="shared" ref="D5:D6" si="0">B5+C5</f>
        <v>175950</v>
      </c>
    </row>
    <row r="6" spans="1:5" x14ac:dyDescent="0.3">
      <c r="A6" s="1" t="s">
        <v>3</v>
      </c>
      <c r="B6" s="5">
        <v>87975</v>
      </c>
      <c r="C6" s="5">
        <v>87975</v>
      </c>
      <c r="D6" s="5">
        <f t="shared" si="0"/>
        <v>175950</v>
      </c>
    </row>
    <row r="7" spans="1:5" x14ac:dyDescent="0.3">
      <c r="A7" s="2" t="s">
        <v>4</v>
      </c>
      <c r="B7" s="5">
        <f>SUM(B4:B6)</f>
        <v>263925</v>
      </c>
      <c r="C7" s="5">
        <f>SUM(C4:C6)</f>
        <v>263925</v>
      </c>
      <c r="D7" s="5">
        <f>SUM(D4:D6)</f>
        <v>527850</v>
      </c>
    </row>
    <row r="10" spans="1:5" x14ac:dyDescent="0.3">
      <c r="A10" s="6" t="s">
        <v>8</v>
      </c>
      <c r="B10" s="6"/>
      <c r="C10" s="6"/>
      <c r="E10" s="6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sqref="A1:G19"/>
    </sheetView>
  </sheetViews>
  <sheetFormatPr defaultRowHeight="14.4" x14ac:dyDescent="0.3"/>
  <cols>
    <col min="1" max="1" width="17.77734375" customWidth="1"/>
    <col min="2" max="2" width="15.109375" customWidth="1"/>
    <col min="3" max="3" width="21.6640625" customWidth="1"/>
    <col min="4" max="4" width="15.21875" customWidth="1"/>
    <col min="5" max="5" width="15.5546875" customWidth="1"/>
    <col min="6" max="6" width="13.21875" customWidth="1"/>
    <col min="7" max="7" width="18" customWidth="1"/>
  </cols>
  <sheetData>
    <row r="1" spans="1:13" ht="15.6" x14ac:dyDescent="0.3">
      <c r="A1" s="3" t="s">
        <v>32</v>
      </c>
      <c r="B1" s="4"/>
      <c r="C1" s="4"/>
      <c r="D1" s="4"/>
      <c r="E1" s="4"/>
      <c r="F1" s="34" t="s">
        <v>105</v>
      </c>
      <c r="G1" s="4"/>
    </row>
    <row r="3" spans="1:13" ht="37.200000000000003" customHeight="1" x14ac:dyDescent="0.3">
      <c r="A3" s="1"/>
      <c r="B3" s="2" t="s">
        <v>5</v>
      </c>
      <c r="C3" s="2" t="s">
        <v>6</v>
      </c>
      <c r="D3" s="2" t="s">
        <v>13</v>
      </c>
      <c r="E3" s="7" t="s">
        <v>15</v>
      </c>
      <c r="F3" s="7" t="s">
        <v>14</v>
      </c>
      <c r="G3" s="2" t="s">
        <v>7</v>
      </c>
    </row>
    <row r="4" spans="1:13" x14ac:dyDescent="0.3">
      <c r="A4" s="1" t="s">
        <v>10</v>
      </c>
      <c r="B4" s="5">
        <v>87975</v>
      </c>
      <c r="C4" s="5">
        <v>87975</v>
      </c>
      <c r="D4" s="5"/>
      <c r="E4" s="5"/>
      <c r="F4" s="5"/>
      <c r="G4" s="5">
        <f>B4+C4</f>
        <v>175950</v>
      </c>
    </row>
    <row r="5" spans="1:13" x14ac:dyDescent="0.3">
      <c r="A5" s="1" t="s">
        <v>11</v>
      </c>
      <c r="B5" s="5">
        <v>48601.57</v>
      </c>
      <c r="C5" s="5">
        <v>87975</v>
      </c>
      <c r="D5" s="5">
        <v>48548.76</v>
      </c>
      <c r="E5" s="5"/>
      <c r="F5" s="5">
        <v>87975</v>
      </c>
      <c r="G5" s="5">
        <f>B5+C5+D5+F5</f>
        <v>273100.33</v>
      </c>
    </row>
    <row r="6" spans="1:13" x14ac:dyDescent="0.3">
      <c r="A6" s="1" t="s">
        <v>12</v>
      </c>
      <c r="B6" s="5">
        <v>87975</v>
      </c>
      <c r="C6" s="5">
        <v>48601.57</v>
      </c>
      <c r="D6" s="5"/>
      <c r="E6" s="5">
        <v>85243.4</v>
      </c>
      <c r="F6" s="5"/>
      <c r="G6" s="5">
        <f>B6+C6+E6</f>
        <v>221819.97</v>
      </c>
    </row>
    <row r="7" spans="1:13" x14ac:dyDescent="0.3">
      <c r="A7" s="2" t="s">
        <v>4</v>
      </c>
      <c r="B7" s="12">
        <f>SUM(B4:B6)</f>
        <v>224551.57</v>
      </c>
      <c r="C7" s="12">
        <f>SUM(C4:C6)</f>
        <v>224551.57</v>
      </c>
      <c r="D7" s="12">
        <f>D5</f>
        <v>48548.76</v>
      </c>
      <c r="E7" s="12">
        <f>E6</f>
        <v>85243.4</v>
      </c>
      <c r="F7" s="12">
        <f>F5</f>
        <v>87975</v>
      </c>
      <c r="G7" s="12">
        <f>SUM(G4:G6)</f>
        <v>670870.30000000005</v>
      </c>
    </row>
    <row r="8" spans="1:13" x14ac:dyDescent="0.3">
      <c r="A8" s="1" t="s">
        <v>17</v>
      </c>
      <c r="B8" s="5">
        <v>87975</v>
      </c>
      <c r="C8" s="5">
        <v>87975</v>
      </c>
      <c r="D8" s="5"/>
      <c r="E8" s="5"/>
      <c r="F8" s="5"/>
      <c r="G8" s="5">
        <f>SUM(B8:F8)</f>
        <v>175950</v>
      </c>
    </row>
    <row r="9" spans="1:13" x14ac:dyDescent="0.3">
      <c r="A9" s="1" t="s">
        <v>18</v>
      </c>
      <c r="B9" s="5">
        <v>87975</v>
      </c>
      <c r="C9" s="5">
        <v>87975</v>
      </c>
      <c r="D9" s="5"/>
      <c r="E9" s="5"/>
      <c r="F9" s="5"/>
      <c r="G9" s="5">
        <f t="shared" ref="G9:G10" si="0">SUM(B9:F9)</f>
        <v>175950</v>
      </c>
      <c r="M9" s="35"/>
    </row>
    <row r="10" spans="1:13" x14ac:dyDescent="0.3">
      <c r="A10" s="1" t="s">
        <v>19</v>
      </c>
      <c r="B10" s="5">
        <v>87975</v>
      </c>
      <c r="C10" s="5">
        <v>87975</v>
      </c>
      <c r="D10" s="5"/>
      <c r="E10" s="5"/>
      <c r="F10" s="5"/>
      <c r="G10" s="5">
        <f t="shared" si="0"/>
        <v>175950</v>
      </c>
      <c r="M10" s="35"/>
    </row>
    <row r="11" spans="1:13" x14ac:dyDescent="0.3">
      <c r="A11" s="2" t="s">
        <v>4</v>
      </c>
      <c r="B11" s="12">
        <f>SUM(B8:B10)</f>
        <v>263925</v>
      </c>
      <c r="C11" s="12">
        <f>SUM(C8:C10)</f>
        <v>263925</v>
      </c>
      <c r="D11" s="12"/>
      <c r="E11" s="12"/>
      <c r="F11" s="12"/>
      <c r="G11" s="12">
        <f>SUM(G8:G10)</f>
        <v>527850</v>
      </c>
    </row>
    <row r="12" spans="1:13" x14ac:dyDescent="0.3">
      <c r="A12" s="1" t="s">
        <v>20</v>
      </c>
      <c r="B12" s="5">
        <v>20946.43</v>
      </c>
      <c r="C12" s="5">
        <v>87975</v>
      </c>
      <c r="D12" s="5">
        <v>132408.54</v>
      </c>
      <c r="E12" s="5"/>
      <c r="F12" s="5"/>
      <c r="G12" s="5">
        <f>SUM(B12:F12)</f>
        <v>241329.97</v>
      </c>
    </row>
    <row r="13" spans="1:13" x14ac:dyDescent="0.3">
      <c r="A13" s="1" t="s">
        <v>21</v>
      </c>
      <c r="B13" s="5">
        <v>87975</v>
      </c>
      <c r="C13" s="5"/>
      <c r="D13" s="5"/>
      <c r="E13" s="5"/>
      <c r="F13" s="5"/>
      <c r="G13" s="5">
        <f t="shared" ref="G13:G14" si="1">SUM(B13:F13)</f>
        <v>87975</v>
      </c>
    </row>
    <row r="14" spans="1:13" x14ac:dyDescent="0.3">
      <c r="A14" s="1" t="s">
        <v>22</v>
      </c>
      <c r="B14" s="5">
        <v>87975</v>
      </c>
      <c r="C14" s="5">
        <v>87975</v>
      </c>
      <c r="D14" s="12"/>
      <c r="E14" s="12"/>
      <c r="F14" s="12"/>
      <c r="G14" s="5">
        <f t="shared" si="1"/>
        <v>175950</v>
      </c>
    </row>
    <row r="15" spans="1:13" x14ac:dyDescent="0.3">
      <c r="A15" s="2" t="s">
        <v>4</v>
      </c>
      <c r="B15" s="12">
        <f>SUM(B12:B14)</f>
        <v>196896.43</v>
      </c>
      <c r="C15" s="12">
        <f>SUM(C12:C14)</f>
        <v>175950</v>
      </c>
      <c r="D15" s="12">
        <f>SUM(D12:D14)</f>
        <v>132408.54</v>
      </c>
      <c r="E15" s="12"/>
      <c r="F15" s="12"/>
      <c r="G15" s="12">
        <f>SUM(G12:G14)</f>
        <v>505254.97</v>
      </c>
    </row>
    <row r="16" spans="1:13" x14ac:dyDescent="0.3">
      <c r="A16" s="1" t="s">
        <v>1</v>
      </c>
      <c r="B16" s="5">
        <v>87975</v>
      </c>
      <c r="C16" s="5">
        <v>87975</v>
      </c>
      <c r="D16" s="5"/>
      <c r="E16" s="5"/>
      <c r="F16" s="5"/>
      <c r="G16" s="5">
        <f>SUM(B16:F16)</f>
        <v>175950</v>
      </c>
    </row>
    <row r="17" spans="1:7" x14ac:dyDescent="0.3">
      <c r="A17" s="1" t="s">
        <v>2</v>
      </c>
      <c r="B17" s="5">
        <v>87975</v>
      </c>
      <c r="C17" s="5">
        <v>87975</v>
      </c>
      <c r="D17" s="5"/>
      <c r="E17" s="5"/>
      <c r="F17" s="5"/>
      <c r="G17" s="5">
        <f t="shared" ref="G17:G20" si="2">SUM(B17:F17)</f>
        <v>175950</v>
      </c>
    </row>
    <row r="18" spans="1:7" x14ac:dyDescent="0.3">
      <c r="A18" s="1" t="s">
        <v>3</v>
      </c>
      <c r="B18" s="5">
        <v>87975</v>
      </c>
      <c r="C18" s="5">
        <v>87975</v>
      </c>
      <c r="D18" s="5"/>
      <c r="E18" s="5"/>
      <c r="F18" s="5"/>
      <c r="G18" s="5">
        <f t="shared" si="2"/>
        <v>175950</v>
      </c>
    </row>
    <row r="19" spans="1:7" x14ac:dyDescent="0.3">
      <c r="A19" s="2" t="s">
        <v>4</v>
      </c>
      <c r="B19" s="12">
        <f>SUM(B16:B18)</f>
        <v>263925</v>
      </c>
      <c r="C19" s="12">
        <f>SUM(C16:C18)</f>
        <v>263925</v>
      </c>
      <c r="D19" s="12"/>
      <c r="E19" s="12"/>
      <c r="F19" s="12"/>
      <c r="G19" s="12">
        <f t="shared" si="2"/>
        <v>527850</v>
      </c>
    </row>
    <row r="20" spans="1:7" x14ac:dyDescent="0.3">
      <c r="A20" s="2" t="s">
        <v>31</v>
      </c>
      <c r="B20" s="12">
        <f>B7+B11+B15+B19</f>
        <v>949298</v>
      </c>
      <c r="C20" s="12">
        <f>C7+C11+C15+C19</f>
        <v>928351.57000000007</v>
      </c>
      <c r="D20" s="12">
        <f>D7+D15</f>
        <v>180957.30000000002</v>
      </c>
      <c r="E20" s="12">
        <f>E7</f>
        <v>85243.4</v>
      </c>
      <c r="F20" s="12">
        <f>F7</f>
        <v>87975</v>
      </c>
      <c r="G20" s="12">
        <f t="shared" si="2"/>
        <v>2231825.27</v>
      </c>
    </row>
    <row r="22" spans="1:7" x14ac:dyDescent="0.3">
      <c r="A22" s="6" t="s">
        <v>8</v>
      </c>
      <c r="B22" s="6"/>
      <c r="C22" s="6"/>
      <c r="D22" s="6"/>
      <c r="E22" s="6"/>
      <c r="F22" s="6" t="s">
        <v>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1" workbookViewId="0">
      <selection activeCell="G39" sqref="G39"/>
    </sheetView>
  </sheetViews>
  <sheetFormatPr defaultRowHeight="14.4" x14ac:dyDescent="0.3"/>
  <cols>
    <col min="1" max="1" width="17.77734375" customWidth="1"/>
    <col min="2" max="2" width="15.109375" customWidth="1"/>
    <col min="3" max="4" width="21.6640625" customWidth="1"/>
    <col min="5" max="5" width="18" customWidth="1"/>
    <col min="7" max="7" width="17.5546875" customWidth="1"/>
    <col min="8" max="8" width="18.109375" customWidth="1"/>
    <col min="9" max="10" width="14.21875" customWidth="1"/>
    <col min="11" max="11" width="12.33203125" customWidth="1"/>
    <col min="12" max="12" width="12.88671875" customWidth="1"/>
    <col min="13" max="13" width="14.33203125" customWidth="1"/>
    <col min="14" max="14" width="14.33203125" hidden="1" customWidth="1"/>
    <col min="15" max="15" width="15.33203125" customWidth="1"/>
  </cols>
  <sheetData>
    <row r="1" spans="1:15" ht="15.6" x14ac:dyDescent="0.3">
      <c r="A1" s="3" t="s">
        <v>33</v>
      </c>
      <c r="B1" s="4"/>
      <c r="C1" s="4"/>
      <c r="D1" s="4"/>
      <c r="E1" s="4"/>
      <c r="G1" s="3" t="s">
        <v>37</v>
      </c>
      <c r="H1" s="4"/>
      <c r="I1" s="4"/>
      <c r="J1" s="4"/>
      <c r="K1" s="4"/>
      <c r="L1" s="4"/>
      <c r="M1" s="4"/>
      <c r="N1" s="4"/>
      <c r="O1" s="4"/>
    </row>
    <row r="3" spans="1:15" ht="57.6" customHeight="1" x14ac:dyDescent="0.3">
      <c r="A3" s="1"/>
      <c r="B3" s="2" t="s">
        <v>5</v>
      </c>
      <c r="C3" s="2" t="s">
        <v>6</v>
      </c>
      <c r="D3" s="2" t="s">
        <v>13</v>
      </c>
      <c r="E3" s="2" t="s">
        <v>7</v>
      </c>
      <c r="G3" s="1"/>
      <c r="H3" s="18" t="s">
        <v>5</v>
      </c>
      <c r="I3" s="18" t="s">
        <v>6</v>
      </c>
      <c r="J3" s="18" t="s">
        <v>39</v>
      </c>
      <c r="K3" s="18" t="s">
        <v>13</v>
      </c>
      <c r="L3" s="18" t="s">
        <v>40</v>
      </c>
      <c r="M3" s="18" t="s">
        <v>38</v>
      </c>
      <c r="N3" s="18" t="s">
        <v>14</v>
      </c>
      <c r="O3" s="18" t="s">
        <v>7</v>
      </c>
    </row>
    <row r="4" spans="1:15" x14ac:dyDescent="0.3">
      <c r="A4" s="1" t="s">
        <v>10</v>
      </c>
      <c r="B4" s="16">
        <v>87975</v>
      </c>
      <c r="C4" s="16">
        <v>87975</v>
      </c>
      <c r="D4" s="16"/>
      <c r="E4" s="16">
        <f>B4+C4</f>
        <v>175950</v>
      </c>
      <c r="G4" s="1" t="s">
        <v>17</v>
      </c>
      <c r="H4" s="16">
        <v>87975</v>
      </c>
      <c r="I4" s="16">
        <v>26337.17</v>
      </c>
      <c r="J4" s="16"/>
      <c r="K4" s="16"/>
      <c r="L4" s="16"/>
      <c r="M4" s="16"/>
      <c r="N4" s="16"/>
      <c r="O4" s="16">
        <f>H4+I4</f>
        <v>114312.17</v>
      </c>
    </row>
    <row r="5" spans="1:15" x14ac:dyDescent="0.3">
      <c r="A5" s="1" t="s">
        <v>11</v>
      </c>
      <c r="B5" s="16">
        <v>87975</v>
      </c>
      <c r="C5" s="16">
        <v>87975</v>
      </c>
      <c r="D5" s="16"/>
      <c r="E5" s="16">
        <f t="shared" ref="E5" si="0">B5+C5</f>
        <v>175950</v>
      </c>
      <c r="G5" s="1" t="s">
        <v>18</v>
      </c>
      <c r="H5" s="16">
        <v>26005.19</v>
      </c>
      <c r="I5" s="16">
        <f>45592.08+3694.8</f>
        <v>49286.880000000005</v>
      </c>
      <c r="J5" s="16">
        <v>9237.2000000000007</v>
      </c>
      <c r="K5" s="16">
        <v>98514.9</v>
      </c>
      <c r="L5" s="16">
        <v>8050.31</v>
      </c>
      <c r="M5" s="16">
        <v>22323.88</v>
      </c>
      <c r="N5" s="16">
        <v>87975</v>
      </c>
      <c r="O5" s="16">
        <f>SUM(H5:N5)</f>
        <v>301393.36</v>
      </c>
    </row>
    <row r="6" spans="1:15" x14ac:dyDescent="0.3">
      <c r="A6" s="1" t="s">
        <v>12</v>
      </c>
      <c r="B6" s="16">
        <v>65842.92</v>
      </c>
      <c r="C6" s="16">
        <v>87975</v>
      </c>
      <c r="D6" s="16">
        <v>29578.95</v>
      </c>
      <c r="E6" s="16">
        <f>B6+C6+D6</f>
        <v>183396.87</v>
      </c>
      <c r="G6" s="1" t="s">
        <v>19</v>
      </c>
      <c r="H6" s="16">
        <v>74779</v>
      </c>
      <c r="I6" s="16">
        <v>35190</v>
      </c>
      <c r="J6" s="16">
        <v>13196</v>
      </c>
      <c r="K6" s="16"/>
      <c r="L6" s="16">
        <v>20000</v>
      </c>
      <c r="M6" s="16"/>
      <c r="N6" s="16"/>
      <c r="O6" s="16">
        <f>SUM(H6:N6)</f>
        <v>143165</v>
      </c>
    </row>
    <row r="7" spans="1:15" x14ac:dyDescent="0.3">
      <c r="A7" s="2" t="s">
        <v>4</v>
      </c>
      <c r="B7" s="16">
        <f>SUM(B4:B6)</f>
        <v>241792.91999999998</v>
      </c>
      <c r="C7" s="16">
        <f>SUM(C4:C6)</f>
        <v>263925</v>
      </c>
      <c r="D7" s="16">
        <v>29578.95</v>
      </c>
      <c r="E7" s="16">
        <f>SUM(E4:E6)</f>
        <v>535296.87</v>
      </c>
      <c r="G7" s="2" t="s">
        <v>4</v>
      </c>
      <c r="H7" s="16">
        <f t="shared" ref="H7:N7" si="1">SUM(H4:H6)</f>
        <v>188759.19</v>
      </c>
      <c r="I7" s="16">
        <f t="shared" si="1"/>
        <v>110814.05</v>
      </c>
      <c r="J7" s="16">
        <f t="shared" si="1"/>
        <v>22433.200000000001</v>
      </c>
      <c r="K7" s="16">
        <f t="shared" si="1"/>
        <v>98514.9</v>
      </c>
      <c r="L7" s="16">
        <f t="shared" si="1"/>
        <v>28050.31</v>
      </c>
      <c r="M7" s="16">
        <f t="shared" si="1"/>
        <v>22323.88</v>
      </c>
      <c r="N7" s="16">
        <f t="shared" si="1"/>
        <v>87975</v>
      </c>
      <c r="O7" s="16">
        <f>SUM(H7:N7)</f>
        <v>558870.53</v>
      </c>
    </row>
    <row r="10" spans="1:15" x14ac:dyDescent="0.3">
      <c r="A10" s="6" t="s">
        <v>35</v>
      </c>
      <c r="B10" s="6"/>
      <c r="C10" s="6"/>
      <c r="D10" s="6" t="s">
        <v>36</v>
      </c>
      <c r="F10" s="6"/>
      <c r="G10" s="6" t="s">
        <v>35</v>
      </c>
      <c r="H10" s="6"/>
      <c r="I10" s="6"/>
      <c r="J10" s="6"/>
      <c r="K10" s="6" t="s">
        <v>36</v>
      </c>
      <c r="L10" s="6"/>
      <c r="M10" s="6"/>
      <c r="N10" s="6"/>
    </row>
    <row r="15" spans="1:15" x14ac:dyDescent="0.3">
      <c r="A15" s="17" t="s">
        <v>34</v>
      </c>
      <c r="B15" s="17"/>
      <c r="C15" s="17"/>
      <c r="G15" s="17" t="s">
        <v>41</v>
      </c>
      <c r="H15" s="17"/>
      <c r="I15" s="17"/>
      <c r="J15" s="17"/>
    </row>
    <row r="17" spans="7:15" ht="15.6" x14ac:dyDescent="0.3">
      <c r="G17" s="3" t="s">
        <v>42</v>
      </c>
      <c r="H17" s="4"/>
      <c r="I17" s="4"/>
      <c r="J17" s="4"/>
      <c r="K17" s="4"/>
      <c r="L17" s="4"/>
      <c r="M17" s="4"/>
      <c r="N17" s="4"/>
      <c r="O17" s="4"/>
    </row>
    <row r="19" spans="7:15" ht="55.8" x14ac:dyDescent="0.3">
      <c r="G19" s="1"/>
      <c r="H19" s="18" t="s">
        <v>5</v>
      </c>
      <c r="I19" s="18" t="s">
        <v>6</v>
      </c>
      <c r="J19" s="18" t="s">
        <v>39</v>
      </c>
      <c r="K19" s="18" t="s">
        <v>13</v>
      </c>
      <c r="L19" s="18" t="s">
        <v>40</v>
      </c>
      <c r="M19" s="18" t="s">
        <v>38</v>
      </c>
      <c r="N19" s="18" t="s">
        <v>14</v>
      </c>
      <c r="O19" s="18" t="s">
        <v>7</v>
      </c>
    </row>
    <row r="20" spans="7:15" x14ac:dyDescent="0.3">
      <c r="G20" s="1" t="s">
        <v>20</v>
      </c>
      <c r="H20" s="16">
        <v>74779</v>
      </c>
      <c r="I20" s="16">
        <v>35190</v>
      </c>
      <c r="J20" s="16">
        <v>13196</v>
      </c>
      <c r="K20" s="16"/>
      <c r="L20" s="16">
        <v>20000</v>
      </c>
      <c r="M20" s="16"/>
      <c r="N20" s="16"/>
      <c r="O20" s="16">
        <f>H20+I20+J20+K20+L20+M20+N20</f>
        <v>143165</v>
      </c>
    </row>
    <row r="21" spans="7:15" x14ac:dyDescent="0.3">
      <c r="G21" s="1" t="s">
        <v>21</v>
      </c>
      <c r="H21" s="16">
        <v>74779</v>
      </c>
      <c r="I21" s="16">
        <v>35190</v>
      </c>
      <c r="J21" s="16">
        <v>13196</v>
      </c>
      <c r="K21" s="16"/>
      <c r="L21" s="16">
        <v>20000</v>
      </c>
      <c r="M21" s="16"/>
      <c r="N21" s="16"/>
      <c r="O21" s="16">
        <f>SUM(H21:N21)</f>
        <v>143165</v>
      </c>
    </row>
    <row r="22" spans="7:15" x14ac:dyDescent="0.3">
      <c r="G22" s="1" t="s">
        <v>22</v>
      </c>
      <c r="H22" s="16">
        <v>74779</v>
      </c>
      <c r="I22" s="16">
        <v>35190</v>
      </c>
      <c r="J22" s="16">
        <v>13196</v>
      </c>
      <c r="K22" s="16"/>
      <c r="L22" s="16">
        <v>20000</v>
      </c>
      <c r="M22" s="16"/>
      <c r="N22" s="16"/>
      <c r="O22" s="16">
        <f>SUM(H22:N22)</f>
        <v>143165</v>
      </c>
    </row>
    <row r="23" spans="7:15" x14ac:dyDescent="0.3">
      <c r="G23" s="2" t="s">
        <v>4</v>
      </c>
      <c r="H23" s="16">
        <f t="shared" ref="H23:N23" si="2">SUM(H20:H22)</f>
        <v>224337</v>
      </c>
      <c r="I23" s="16">
        <f t="shared" si="2"/>
        <v>105570</v>
      </c>
      <c r="J23" s="16">
        <f t="shared" si="2"/>
        <v>39588</v>
      </c>
      <c r="K23" s="16">
        <f t="shared" si="2"/>
        <v>0</v>
      </c>
      <c r="L23" s="16">
        <f t="shared" si="2"/>
        <v>60000</v>
      </c>
      <c r="M23" s="16">
        <f t="shared" si="2"/>
        <v>0</v>
      </c>
      <c r="N23" s="16">
        <f t="shared" si="2"/>
        <v>0</v>
      </c>
      <c r="O23" s="16">
        <f>SUM(H23:N23)</f>
        <v>429495</v>
      </c>
    </row>
    <row r="26" spans="7:15" x14ac:dyDescent="0.3">
      <c r="G26" s="6" t="s">
        <v>35</v>
      </c>
      <c r="H26" s="6"/>
      <c r="I26" s="6"/>
      <c r="J26" s="6" t="s">
        <v>36</v>
      </c>
      <c r="K26" s="6" t="s">
        <v>36</v>
      </c>
      <c r="L26" s="6"/>
      <c r="M26" s="6"/>
      <c r="N26" s="6"/>
    </row>
    <row r="31" spans="7:15" x14ac:dyDescent="0.3">
      <c r="G31" s="17" t="s">
        <v>43</v>
      </c>
      <c r="H31" s="17"/>
    </row>
    <row r="34" spans="7:15" ht="15.6" x14ac:dyDescent="0.3">
      <c r="G34" s="3" t="s">
        <v>71</v>
      </c>
      <c r="H34" s="4"/>
      <c r="I34" s="4"/>
      <c r="J34" s="4"/>
      <c r="K34" s="4"/>
      <c r="L34" s="4"/>
      <c r="M34" s="4"/>
      <c r="N34" s="4"/>
      <c r="O34" s="4"/>
    </row>
    <row r="36" spans="7:15" ht="55.8" x14ac:dyDescent="0.3">
      <c r="G36" s="1"/>
      <c r="H36" s="24" t="s">
        <v>5</v>
      </c>
      <c r="I36" s="24" t="s">
        <v>6</v>
      </c>
      <c r="J36" s="24" t="s">
        <v>39</v>
      </c>
      <c r="K36" s="24" t="s">
        <v>13</v>
      </c>
      <c r="L36" s="24" t="s">
        <v>40</v>
      </c>
      <c r="M36" s="24" t="s">
        <v>73</v>
      </c>
      <c r="N36" s="24" t="s">
        <v>14</v>
      </c>
      <c r="O36" s="24" t="s">
        <v>7</v>
      </c>
    </row>
    <row r="37" spans="7:15" x14ac:dyDescent="0.3">
      <c r="G37" s="1" t="s">
        <v>96</v>
      </c>
      <c r="H37" s="16">
        <v>61773.96</v>
      </c>
      <c r="I37" s="16">
        <v>29070</v>
      </c>
      <c r="J37" s="16">
        <v>10901.04</v>
      </c>
      <c r="K37" s="16">
        <v>19540.72</v>
      </c>
      <c r="L37" s="16">
        <v>16521.740000000002</v>
      </c>
      <c r="M37" s="16"/>
      <c r="N37" s="16"/>
      <c r="O37" s="16">
        <f>H37+I37+J37+K37+L37+M37+N37</f>
        <v>137807.46</v>
      </c>
    </row>
    <row r="38" spans="7:15" x14ac:dyDescent="0.3">
      <c r="G38" s="1" t="s">
        <v>97</v>
      </c>
      <c r="H38" s="16">
        <v>74779</v>
      </c>
      <c r="I38" s="16">
        <v>35190</v>
      </c>
      <c r="J38" s="16">
        <v>13196</v>
      </c>
      <c r="K38" s="16"/>
      <c r="L38" s="16">
        <v>20000</v>
      </c>
      <c r="M38" s="16"/>
      <c r="N38" s="16"/>
      <c r="O38" s="16">
        <f>SUM(H38:N38)</f>
        <v>143165</v>
      </c>
    </row>
    <row r="39" spans="7:15" x14ac:dyDescent="0.3">
      <c r="G39" s="1" t="s">
        <v>72</v>
      </c>
      <c r="H39" s="16">
        <v>74779</v>
      </c>
      <c r="I39" s="16">
        <v>35190</v>
      </c>
      <c r="J39" s="16">
        <v>13196</v>
      </c>
      <c r="K39" s="16"/>
      <c r="L39" s="16">
        <v>20000</v>
      </c>
      <c r="M39" s="16">
        <v>1000</v>
      </c>
      <c r="N39" s="16"/>
      <c r="O39" s="16">
        <f>SUM(H39:N39)</f>
        <v>144165</v>
      </c>
    </row>
    <row r="40" spans="7:15" x14ac:dyDescent="0.3">
      <c r="G40" s="2" t="s">
        <v>4</v>
      </c>
      <c r="H40" s="16">
        <f t="shared" ref="H40:N40" si="3">SUM(H37:H39)</f>
        <v>211331.96</v>
      </c>
      <c r="I40" s="16">
        <f t="shared" si="3"/>
        <v>99450</v>
      </c>
      <c r="J40" s="16">
        <f t="shared" si="3"/>
        <v>37293.040000000001</v>
      </c>
      <c r="K40" s="16">
        <f t="shared" si="3"/>
        <v>19540.72</v>
      </c>
      <c r="L40" s="16">
        <f t="shared" si="3"/>
        <v>56521.740000000005</v>
      </c>
      <c r="M40" s="16">
        <f t="shared" si="3"/>
        <v>1000</v>
      </c>
      <c r="N40" s="16">
        <f t="shared" si="3"/>
        <v>0</v>
      </c>
      <c r="O40" s="16">
        <f>SUM(H40:N40)</f>
        <v>425137.45999999996</v>
      </c>
    </row>
    <row r="43" spans="7:15" x14ac:dyDescent="0.3">
      <c r="G43" s="6" t="s">
        <v>8</v>
      </c>
      <c r="H43" s="6"/>
      <c r="I43" s="6"/>
      <c r="J43" s="6"/>
      <c r="K43" s="6"/>
      <c r="L43" s="6" t="s">
        <v>74</v>
      </c>
      <c r="M43" s="6"/>
      <c r="N43" s="6"/>
    </row>
    <row r="48" spans="7:15" x14ac:dyDescent="0.3">
      <c r="G48" s="17" t="s">
        <v>43</v>
      </c>
      <c r="H48" s="17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N9" sqref="N9"/>
    </sheetView>
  </sheetViews>
  <sheetFormatPr defaultRowHeight="14.4" x14ac:dyDescent="0.3"/>
  <cols>
    <col min="1" max="1" width="17.77734375" customWidth="1"/>
    <col min="2" max="2" width="15.109375" customWidth="1"/>
    <col min="3" max="3" width="21.6640625" customWidth="1"/>
    <col min="4" max="4" width="15.21875" customWidth="1"/>
    <col min="5" max="5" width="15.5546875" customWidth="1"/>
    <col min="6" max="6" width="13.21875" hidden="1" customWidth="1"/>
    <col min="7" max="7" width="13.21875" customWidth="1"/>
    <col min="8" max="8" width="18" customWidth="1"/>
  </cols>
  <sheetData>
    <row r="1" spans="1:8" ht="15.6" x14ac:dyDescent="0.3">
      <c r="A1" s="3" t="s">
        <v>30</v>
      </c>
      <c r="B1" s="4"/>
      <c r="C1" s="4"/>
      <c r="D1" s="4"/>
      <c r="E1" s="4"/>
      <c r="F1" s="4"/>
      <c r="G1" s="4"/>
      <c r="H1" s="4"/>
    </row>
    <row r="3" spans="1:8" ht="37.200000000000003" customHeight="1" x14ac:dyDescent="0.3">
      <c r="A3" s="1"/>
      <c r="B3" s="2" t="s">
        <v>5</v>
      </c>
      <c r="C3" s="2" t="s">
        <v>6</v>
      </c>
      <c r="D3" s="2" t="s">
        <v>13</v>
      </c>
      <c r="E3" s="7" t="s">
        <v>15</v>
      </c>
      <c r="F3" s="7" t="s">
        <v>14</v>
      </c>
      <c r="G3" s="7" t="s">
        <v>28</v>
      </c>
      <c r="H3" s="2" t="s">
        <v>7</v>
      </c>
    </row>
    <row r="4" spans="1:8" x14ac:dyDescent="0.3">
      <c r="A4" s="1" t="s">
        <v>10</v>
      </c>
      <c r="B4" s="5">
        <v>49799</v>
      </c>
      <c r="C4" s="5">
        <v>49799</v>
      </c>
      <c r="D4" s="5"/>
      <c r="E4" s="5"/>
      <c r="F4" s="5"/>
      <c r="G4" s="5"/>
      <c r="H4" s="5">
        <f>B4+C4</f>
        <v>99598</v>
      </c>
    </row>
    <row r="5" spans="1:8" x14ac:dyDescent="0.3">
      <c r="A5" s="1" t="s">
        <v>11</v>
      </c>
      <c r="B5" s="5">
        <v>24899.5</v>
      </c>
      <c r="C5" s="5">
        <v>24899.5</v>
      </c>
      <c r="D5" s="5"/>
      <c r="E5" s="5">
        <v>85580.95</v>
      </c>
      <c r="F5" s="5"/>
      <c r="G5" s="5"/>
      <c r="H5" s="5">
        <f>B5+C5+E5</f>
        <v>135379.95000000001</v>
      </c>
    </row>
    <row r="6" spans="1:8" x14ac:dyDescent="0.3">
      <c r="A6" s="1" t="s">
        <v>12</v>
      </c>
      <c r="B6" s="5">
        <v>35570.71</v>
      </c>
      <c r="C6" s="5">
        <v>35570.71</v>
      </c>
      <c r="D6" s="5"/>
      <c r="E6" s="5"/>
      <c r="F6" s="5"/>
      <c r="G6" s="5"/>
      <c r="H6" s="5">
        <f>B6+C6+E6</f>
        <v>71141.42</v>
      </c>
    </row>
    <row r="7" spans="1:8" x14ac:dyDescent="0.3">
      <c r="A7" s="2" t="s">
        <v>25</v>
      </c>
      <c r="B7" s="12">
        <f>SUM(B4:B6)</f>
        <v>110269.20999999999</v>
      </c>
      <c r="C7" s="12">
        <f>SUM(C4:C6)</f>
        <v>110269.20999999999</v>
      </c>
      <c r="D7" s="12">
        <f>D5</f>
        <v>0</v>
      </c>
      <c r="E7" s="12">
        <f>SUM(E4:E6)</f>
        <v>85580.95</v>
      </c>
      <c r="F7" s="12">
        <f>F5</f>
        <v>0</v>
      </c>
      <c r="G7" s="12"/>
      <c r="H7" s="12">
        <f>SUM(H4:H6)</f>
        <v>306119.37</v>
      </c>
    </row>
    <row r="8" spans="1:8" x14ac:dyDescent="0.3">
      <c r="A8" s="9" t="s">
        <v>17</v>
      </c>
      <c r="B8" s="14">
        <v>49799</v>
      </c>
      <c r="C8" s="14">
        <v>49799</v>
      </c>
      <c r="D8" s="14"/>
      <c r="E8" s="14"/>
      <c r="F8" s="14"/>
      <c r="G8" s="14"/>
      <c r="H8" s="14">
        <f>SUM(B8:F8)</f>
        <v>99598</v>
      </c>
    </row>
    <row r="9" spans="1:8" x14ac:dyDescent="0.3">
      <c r="A9" s="9" t="s">
        <v>18</v>
      </c>
      <c r="B9" s="14">
        <v>49799</v>
      </c>
      <c r="C9" s="14">
        <v>49799</v>
      </c>
      <c r="D9" s="14"/>
      <c r="E9" s="14"/>
      <c r="F9" s="14"/>
      <c r="G9" s="14"/>
      <c r="H9" s="14">
        <f>SUM(B9:F9)</f>
        <v>99598</v>
      </c>
    </row>
    <row r="10" spans="1:8" x14ac:dyDescent="0.3">
      <c r="A10" s="9" t="s">
        <v>19</v>
      </c>
      <c r="B10" s="15">
        <v>49799</v>
      </c>
      <c r="C10" s="15">
        <v>49799</v>
      </c>
      <c r="D10" s="15"/>
      <c r="E10" s="15"/>
      <c r="F10" s="15"/>
      <c r="G10" s="15"/>
      <c r="H10" s="15">
        <f>SUM(B10:F10)</f>
        <v>99598</v>
      </c>
    </row>
    <row r="11" spans="1:8" x14ac:dyDescent="0.3">
      <c r="A11" s="11" t="s">
        <v>24</v>
      </c>
      <c r="B11" s="13">
        <f>SUM(B8:B10)</f>
        <v>149397</v>
      </c>
      <c r="C11" s="13">
        <f>SUM(C8:C10)</f>
        <v>149397</v>
      </c>
      <c r="D11" s="13">
        <f>SUM(D8:D10)</f>
        <v>0</v>
      </c>
      <c r="E11" s="13">
        <f>SUM(E8:E10)</f>
        <v>0</v>
      </c>
      <c r="F11" s="13">
        <f>SUM(F8:F10)</f>
        <v>0</v>
      </c>
      <c r="G11" s="13"/>
      <c r="H11" s="13">
        <f>SUM(H8:H10)</f>
        <v>298794</v>
      </c>
    </row>
    <row r="12" spans="1:8" x14ac:dyDescent="0.3">
      <c r="A12" s="9" t="s">
        <v>20</v>
      </c>
      <c r="B12" s="14">
        <v>37942.1</v>
      </c>
      <c r="C12" s="14">
        <v>37942.1</v>
      </c>
      <c r="D12" s="14">
        <v>27466.240000000002</v>
      </c>
      <c r="E12" s="14"/>
      <c r="F12" s="14"/>
      <c r="G12" s="14"/>
      <c r="H12" s="14">
        <f>SUM(B12:F12)</f>
        <v>103350.44</v>
      </c>
    </row>
    <row r="13" spans="1:8" x14ac:dyDescent="0.3">
      <c r="A13" s="9" t="s">
        <v>21</v>
      </c>
      <c r="B13" s="14">
        <v>47633.83</v>
      </c>
      <c r="C13" s="14">
        <v>47633.83</v>
      </c>
      <c r="D13" s="14"/>
      <c r="E13" s="14"/>
      <c r="F13" s="14"/>
      <c r="G13" s="14"/>
      <c r="H13" s="14">
        <f>SUM(B13:F13)</f>
        <v>95267.66</v>
      </c>
    </row>
    <row r="14" spans="1:8" x14ac:dyDescent="0.3">
      <c r="A14" s="9" t="s">
        <v>22</v>
      </c>
      <c r="B14" s="14">
        <v>40744.639999999999</v>
      </c>
      <c r="C14" s="14">
        <v>45271.82</v>
      </c>
      <c r="D14" s="14"/>
      <c r="E14" s="14"/>
      <c r="F14" s="14"/>
      <c r="G14" s="14">
        <v>28039.88</v>
      </c>
      <c r="H14" s="14">
        <f>SUM(B14:G14)</f>
        <v>114056.34</v>
      </c>
    </row>
    <row r="15" spans="1:8" x14ac:dyDescent="0.3">
      <c r="A15" s="11" t="s">
        <v>23</v>
      </c>
      <c r="B15" s="13">
        <f>SUM(B12:B14)</f>
        <v>126320.56999999999</v>
      </c>
      <c r="C15" s="13">
        <f>SUM(C12:C14)</f>
        <v>130847.75</v>
      </c>
      <c r="D15" s="13">
        <f>SUM(D12:D14)</f>
        <v>27466.240000000002</v>
      </c>
      <c r="E15" s="13"/>
      <c r="F15" s="13"/>
      <c r="G15" s="13">
        <f>SUM(G14)</f>
        <v>28039.88</v>
      </c>
      <c r="H15" s="13">
        <f>SUM(H12:H14)</f>
        <v>312674.44</v>
      </c>
    </row>
    <row r="16" spans="1:8" x14ac:dyDescent="0.3">
      <c r="A16" s="9" t="s">
        <v>1</v>
      </c>
      <c r="B16" s="14">
        <v>71613.86</v>
      </c>
      <c r="C16" s="14">
        <v>71613.86</v>
      </c>
      <c r="D16" s="14"/>
      <c r="E16" s="14"/>
      <c r="F16" s="14"/>
      <c r="G16" s="14"/>
      <c r="H16" s="14">
        <f>SUM(B16:G16)</f>
        <v>143227.72</v>
      </c>
    </row>
    <row r="17" spans="1:8" x14ac:dyDescent="0.3">
      <c r="A17" s="9" t="s">
        <v>2</v>
      </c>
      <c r="B17" s="14">
        <v>87975</v>
      </c>
      <c r="C17" s="14">
        <v>-71613.86</v>
      </c>
      <c r="D17" s="14"/>
      <c r="E17" s="14"/>
      <c r="F17" s="14"/>
      <c r="G17" s="14"/>
      <c r="H17" s="14">
        <f>SUM(B17:G17)</f>
        <v>16361.14</v>
      </c>
    </row>
    <row r="18" spans="1:8" x14ac:dyDescent="0.3">
      <c r="A18" s="9" t="s">
        <v>3</v>
      </c>
      <c r="B18" s="14">
        <v>87975</v>
      </c>
      <c r="C18" s="14">
        <v>159588.85999999999</v>
      </c>
      <c r="D18" s="14"/>
      <c r="E18" s="14"/>
      <c r="F18" s="14"/>
      <c r="G18" s="14"/>
      <c r="H18" s="14">
        <f>SUM(B18:G18)</f>
        <v>247563.86</v>
      </c>
    </row>
    <row r="19" spans="1:8" x14ac:dyDescent="0.3">
      <c r="A19" s="11" t="s">
        <v>26</v>
      </c>
      <c r="B19" s="13">
        <f>SUM(B16:B18)</f>
        <v>247563.86</v>
      </c>
      <c r="C19" s="13">
        <f>SUM(C16:C18)</f>
        <v>159588.85999999999</v>
      </c>
      <c r="D19" s="13"/>
      <c r="E19" s="13"/>
      <c r="F19" s="13"/>
      <c r="G19" s="13"/>
      <c r="H19" s="13">
        <f>SUM(H16:H18)</f>
        <v>407152.72</v>
      </c>
    </row>
    <row r="20" spans="1:8" x14ac:dyDescent="0.3">
      <c r="A20" s="11" t="s">
        <v>27</v>
      </c>
      <c r="B20" s="13">
        <f>B7+B11+B15+B19</f>
        <v>633550.6399999999</v>
      </c>
      <c r="C20" s="13">
        <f>C7+C11+C15+C19</f>
        <v>550102.81999999995</v>
      </c>
      <c r="D20" s="13">
        <f>D15</f>
        <v>27466.240000000002</v>
      </c>
      <c r="E20" s="13">
        <f>E7</f>
        <v>85580.95</v>
      </c>
      <c r="F20" s="13"/>
      <c r="G20" s="13">
        <f>G15</f>
        <v>28039.88</v>
      </c>
      <c r="H20" s="13">
        <f>H7+H11+H15+H19</f>
        <v>1324740.53</v>
      </c>
    </row>
    <row r="21" spans="1:8" x14ac:dyDescent="0.3">
      <c r="A21" s="8"/>
      <c r="B21" s="10"/>
      <c r="C21" s="10"/>
      <c r="D21" s="10"/>
      <c r="E21" s="10"/>
      <c r="F21" s="10"/>
      <c r="G21" s="10"/>
      <c r="H21" s="10"/>
    </row>
    <row r="22" spans="1:8" x14ac:dyDescent="0.3">
      <c r="A22" s="6" t="s">
        <v>8</v>
      </c>
      <c r="B22" s="6"/>
      <c r="C22" s="6"/>
      <c r="D22" s="6"/>
      <c r="E22" s="6"/>
      <c r="F22" s="6" t="s">
        <v>9</v>
      </c>
      <c r="G22" s="6" t="s">
        <v>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2"/>
  <sheetViews>
    <sheetView workbookViewId="0">
      <selection activeCell="B3" sqref="B3:L19"/>
    </sheetView>
  </sheetViews>
  <sheetFormatPr defaultRowHeight="14.4" x14ac:dyDescent="0.3"/>
  <cols>
    <col min="6" max="6" width="28.33203125" customWidth="1"/>
    <col min="7" max="7" width="16.44140625" customWidth="1"/>
    <col min="12" max="12" width="14.109375" customWidth="1"/>
  </cols>
  <sheetData>
    <row r="3" spans="2:13" ht="18" x14ac:dyDescent="0.35">
      <c r="B3" s="20"/>
      <c r="C3" s="21"/>
      <c r="D3" s="21"/>
      <c r="E3" s="21"/>
      <c r="F3" s="22" t="s">
        <v>67</v>
      </c>
      <c r="G3" s="21"/>
      <c r="H3" s="21"/>
      <c r="I3" s="21"/>
      <c r="J3" s="21"/>
    </row>
    <row r="4" spans="2:13" ht="17.399999999999999" x14ac:dyDescent="0.3">
      <c r="B4" s="6"/>
      <c r="C4" s="22" t="s">
        <v>70</v>
      </c>
      <c r="D4" s="22"/>
      <c r="E4" s="22"/>
      <c r="F4" s="22"/>
      <c r="G4" s="22"/>
      <c r="H4" s="22"/>
      <c r="I4" s="22"/>
      <c r="J4" s="22"/>
      <c r="K4" s="6"/>
      <c r="L4" s="6"/>
      <c r="M4" s="6"/>
    </row>
    <row r="5" spans="2:13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7.399999999999999" x14ac:dyDescent="0.3">
      <c r="B6" s="48" t="s">
        <v>44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6"/>
    </row>
    <row r="7" spans="2:13" x14ac:dyDescent="0.3">
      <c r="B7" s="6"/>
      <c r="C7" s="6"/>
      <c r="D7" s="6"/>
      <c r="E7" s="6"/>
      <c r="F7" s="23" t="s">
        <v>45</v>
      </c>
      <c r="G7" s="6"/>
      <c r="H7" s="6"/>
      <c r="I7" s="6"/>
      <c r="J7" s="6"/>
      <c r="K7" s="6"/>
      <c r="L7" s="6"/>
      <c r="M7" s="6"/>
    </row>
    <row r="8" spans="2:13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25.8" customHeight="1" x14ac:dyDescent="0.3">
      <c r="B9" s="2" t="s">
        <v>46</v>
      </c>
      <c r="C9" s="49" t="s">
        <v>47</v>
      </c>
      <c r="D9" s="49"/>
      <c r="E9" s="49"/>
      <c r="F9" s="2" t="s">
        <v>48</v>
      </c>
      <c r="G9" s="2" t="s">
        <v>49</v>
      </c>
      <c r="H9" s="45" t="s">
        <v>58</v>
      </c>
      <c r="I9" s="45"/>
      <c r="J9" s="45"/>
      <c r="K9" s="49" t="s">
        <v>57</v>
      </c>
      <c r="L9" s="49"/>
      <c r="M9" s="25"/>
    </row>
    <row r="10" spans="2:13" x14ac:dyDescent="0.3">
      <c r="B10" s="1">
        <v>1</v>
      </c>
      <c r="C10" s="41" t="s">
        <v>50</v>
      </c>
      <c r="D10" s="41"/>
      <c r="E10" s="41"/>
      <c r="F10" s="1" t="s">
        <v>51</v>
      </c>
      <c r="G10" s="1" t="s">
        <v>52</v>
      </c>
      <c r="H10" s="41">
        <v>127768</v>
      </c>
      <c r="I10" s="41"/>
      <c r="J10" s="41"/>
      <c r="K10" s="41" t="s">
        <v>64</v>
      </c>
      <c r="L10" s="41"/>
      <c r="M10" s="6"/>
    </row>
    <row r="11" spans="2:13" x14ac:dyDescent="0.3">
      <c r="B11" s="1">
        <v>2</v>
      </c>
      <c r="C11" s="41" t="s">
        <v>50</v>
      </c>
      <c r="D11" s="41"/>
      <c r="E11" s="41"/>
      <c r="F11" s="1" t="s">
        <v>53</v>
      </c>
      <c r="G11" s="1" t="s">
        <v>54</v>
      </c>
      <c r="H11" s="41">
        <v>130819</v>
      </c>
      <c r="I11" s="41"/>
      <c r="J11" s="41"/>
      <c r="K11" s="41" t="s">
        <v>66</v>
      </c>
      <c r="L11" s="41"/>
      <c r="M11" s="6"/>
    </row>
    <row r="12" spans="2:13" ht="55.8" x14ac:dyDescent="0.3">
      <c r="B12" s="1">
        <v>3</v>
      </c>
      <c r="C12" s="41" t="s">
        <v>50</v>
      </c>
      <c r="D12" s="41"/>
      <c r="E12" s="41"/>
      <c r="F12" s="1" t="s">
        <v>55</v>
      </c>
      <c r="G12" s="26" t="s">
        <v>56</v>
      </c>
      <c r="H12" s="41">
        <v>135592</v>
      </c>
      <c r="I12" s="41"/>
      <c r="J12" s="41"/>
      <c r="K12" s="41" t="s">
        <v>64</v>
      </c>
      <c r="L12" s="41"/>
      <c r="M12" s="6"/>
    </row>
    <row r="13" spans="2:13" ht="42" x14ac:dyDescent="0.3">
      <c r="B13" s="1">
        <v>4</v>
      </c>
      <c r="C13" s="41" t="s">
        <v>50</v>
      </c>
      <c r="D13" s="41"/>
      <c r="E13" s="41"/>
      <c r="F13" s="1" t="s">
        <v>59</v>
      </c>
      <c r="G13" s="26" t="s">
        <v>60</v>
      </c>
      <c r="H13" s="41">
        <v>100366</v>
      </c>
      <c r="I13" s="41"/>
      <c r="J13" s="41"/>
      <c r="K13" s="41"/>
      <c r="L13" s="41"/>
      <c r="M13" s="6"/>
    </row>
    <row r="14" spans="2:13" ht="28.2" x14ac:dyDescent="0.3">
      <c r="B14" s="1">
        <v>5</v>
      </c>
      <c r="C14" s="41" t="s">
        <v>50</v>
      </c>
      <c r="D14" s="41"/>
      <c r="E14" s="41"/>
      <c r="F14" s="1" t="s">
        <v>61</v>
      </c>
      <c r="G14" s="26" t="s">
        <v>62</v>
      </c>
      <c r="H14" s="41">
        <v>104088</v>
      </c>
      <c r="I14" s="41"/>
      <c r="J14" s="41"/>
      <c r="K14" s="41" t="s">
        <v>65</v>
      </c>
      <c r="L14" s="41"/>
      <c r="M14" s="6"/>
    </row>
    <row r="15" spans="2:13" ht="47.4" customHeight="1" x14ac:dyDescent="0.3">
      <c r="B15" s="1"/>
      <c r="C15" s="41" t="s">
        <v>50</v>
      </c>
      <c r="D15" s="41"/>
      <c r="E15" s="41"/>
      <c r="F15" s="45" t="s">
        <v>63</v>
      </c>
      <c r="G15" s="45"/>
      <c r="H15" s="41">
        <v>31205</v>
      </c>
      <c r="I15" s="41"/>
      <c r="J15" s="41"/>
      <c r="K15" s="41"/>
      <c r="L15" s="41"/>
      <c r="M15" s="6"/>
    </row>
    <row r="16" spans="2:13" x14ac:dyDescent="0.3">
      <c r="B16" s="6"/>
      <c r="C16" s="40"/>
      <c r="D16" s="40"/>
      <c r="E16" s="40"/>
      <c r="F16" s="6"/>
      <c r="G16" s="6"/>
      <c r="H16" s="40"/>
      <c r="I16" s="40"/>
      <c r="J16" s="40"/>
      <c r="K16" s="6"/>
      <c r="L16" s="6"/>
      <c r="M16" s="6"/>
    </row>
    <row r="17" spans="2:13" x14ac:dyDescent="0.3">
      <c r="B17" s="6"/>
      <c r="C17" s="40"/>
      <c r="D17" s="40"/>
      <c r="E17" s="40"/>
      <c r="F17" s="6"/>
      <c r="G17" s="6"/>
      <c r="H17" s="40"/>
      <c r="I17" s="40"/>
      <c r="J17" s="40"/>
      <c r="K17" s="6"/>
      <c r="L17" s="6"/>
      <c r="M17" s="6"/>
    </row>
    <row r="18" spans="2:13" ht="15.6" x14ac:dyDescent="0.3">
      <c r="B18" s="6"/>
      <c r="C18" s="27" t="s">
        <v>68</v>
      </c>
      <c r="D18" s="27"/>
      <c r="E18" s="27"/>
      <c r="F18" s="19"/>
      <c r="G18" s="19"/>
      <c r="H18" s="46" t="s">
        <v>69</v>
      </c>
      <c r="I18" s="46"/>
      <c r="J18" s="46"/>
      <c r="K18" s="6"/>
      <c r="L18" s="6"/>
      <c r="M18" s="6"/>
    </row>
    <row r="19" spans="2:13" x14ac:dyDescent="0.3">
      <c r="B19" s="6"/>
      <c r="C19" s="40"/>
      <c r="D19" s="40"/>
      <c r="E19" s="40"/>
      <c r="F19" s="6"/>
      <c r="G19" s="6"/>
      <c r="H19" s="40"/>
      <c r="I19" s="40"/>
      <c r="J19" s="40"/>
      <c r="K19" s="6"/>
      <c r="L19" s="6"/>
      <c r="M19" s="6"/>
    </row>
    <row r="20" spans="2:13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</sheetData>
  <mergeCells count="30">
    <mergeCell ref="B6:L6"/>
    <mergeCell ref="C9:E9"/>
    <mergeCell ref="H9:J9"/>
    <mergeCell ref="C10:E10"/>
    <mergeCell ref="C11:E11"/>
    <mergeCell ref="K9:L9"/>
    <mergeCell ref="K10:L10"/>
    <mergeCell ref="K11:L11"/>
    <mergeCell ref="H10:J10"/>
    <mergeCell ref="H11:J11"/>
    <mergeCell ref="C13:E13"/>
    <mergeCell ref="C14:E14"/>
    <mergeCell ref="C15:E15"/>
    <mergeCell ref="C16:E16"/>
    <mergeCell ref="C12:E12"/>
    <mergeCell ref="K14:L14"/>
    <mergeCell ref="H12:J12"/>
    <mergeCell ref="H13:J13"/>
    <mergeCell ref="H14:J14"/>
    <mergeCell ref="H17:J17"/>
    <mergeCell ref="K12:L12"/>
    <mergeCell ref="K13:L13"/>
    <mergeCell ref="K15:L15"/>
    <mergeCell ref="H15:J15"/>
    <mergeCell ref="H16:J16"/>
    <mergeCell ref="H19:J19"/>
    <mergeCell ref="F15:G15"/>
    <mergeCell ref="C17:E17"/>
    <mergeCell ref="C19:E19"/>
    <mergeCell ref="H18:J18"/>
  </mergeCells>
  <pageMargins left="0.70866141732283472" right="0.31496062992125984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E19" sqref="E19"/>
    </sheetView>
  </sheetViews>
  <sheetFormatPr defaultRowHeight="14.4" x14ac:dyDescent="0.3"/>
  <cols>
    <col min="2" max="2" width="28.5546875" customWidth="1"/>
    <col min="3" max="3" width="13.6640625" customWidth="1"/>
  </cols>
  <sheetData>
    <row r="2" spans="2:4" ht="17.399999999999999" x14ac:dyDescent="0.3">
      <c r="B2" s="22" t="s">
        <v>80</v>
      </c>
      <c r="C2" s="22"/>
    </row>
    <row r="3" spans="2:4" ht="17.399999999999999" x14ac:dyDescent="0.3">
      <c r="B3" s="22" t="s">
        <v>75</v>
      </c>
      <c r="C3" s="22"/>
    </row>
    <row r="4" spans="2:4" ht="17.399999999999999" x14ac:dyDescent="0.3">
      <c r="B4" s="22" t="s">
        <v>76</v>
      </c>
      <c r="C4" s="22"/>
    </row>
    <row r="5" spans="2:4" ht="18" x14ac:dyDescent="0.35">
      <c r="B5" s="28"/>
      <c r="C5" s="28"/>
    </row>
    <row r="6" spans="2:4" ht="18" x14ac:dyDescent="0.35">
      <c r="B6" s="29" t="s">
        <v>77</v>
      </c>
      <c r="C6" s="29">
        <v>37702479.740000002</v>
      </c>
    </row>
    <row r="7" spans="2:4" ht="18" x14ac:dyDescent="0.35">
      <c r="B7" s="29" t="s">
        <v>78</v>
      </c>
      <c r="C7" s="29">
        <v>1167</v>
      </c>
    </row>
    <row r="8" spans="2:4" ht="18" x14ac:dyDescent="0.35">
      <c r="B8" s="29" t="s">
        <v>79</v>
      </c>
      <c r="C8" s="30">
        <f>C6/C7</f>
        <v>32307.18058269066</v>
      </c>
    </row>
    <row r="9" spans="2:4" ht="18" x14ac:dyDescent="0.35">
      <c r="B9" s="31"/>
      <c r="C9" s="31"/>
    </row>
    <row r="10" spans="2:4" ht="18" x14ac:dyDescent="0.35">
      <c r="B10" s="31"/>
      <c r="C10" s="31"/>
    </row>
    <row r="11" spans="2:4" ht="18" x14ac:dyDescent="0.35">
      <c r="B11" s="32" t="s">
        <v>81</v>
      </c>
      <c r="C11" s="28" t="s">
        <v>82</v>
      </c>
      <c r="D11" s="6"/>
    </row>
    <row r="12" spans="2:4" ht="18" x14ac:dyDescent="0.35">
      <c r="B12" s="28"/>
      <c r="C12" s="28"/>
      <c r="D12" s="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2"/>
  <sheetViews>
    <sheetView topLeftCell="A5" workbookViewId="0">
      <selection activeCell="B6" sqref="B6:L6"/>
    </sheetView>
  </sheetViews>
  <sheetFormatPr defaultRowHeight="14.4" x14ac:dyDescent="0.3"/>
  <cols>
    <col min="6" max="6" width="35" customWidth="1"/>
    <col min="7" max="7" width="16.44140625" customWidth="1"/>
    <col min="12" max="12" width="14.109375" customWidth="1"/>
  </cols>
  <sheetData>
    <row r="3" spans="2:13" ht="18" x14ac:dyDescent="0.35">
      <c r="B3" s="20"/>
      <c r="C3" s="21"/>
      <c r="D3" s="21"/>
      <c r="E3" s="21"/>
      <c r="F3" s="22" t="s">
        <v>67</v>
      </c>
      <c r="G3" s="21"/>
      <c r="H3" s="21"/>
      <c r="I3" s="21"/>
      <c r="J3" s="21"/>
    </row>
    <row r="4" spans="2:13" ht="17.399999999999999" x14ac:dyDescent="0.3">
      <c r="B4" s="6"/>
      <c r="C4" s="22" t="s">
        <v>70</v>
      </c>
      <c r="D4" s="22"/>
      <c r="E4" s="22"/>
      <c r="F4" s="22"/>
      <c r="G4" s="22"/>
      <c r="H4" s="22"/>
      <c r="I4" s="22"/>
      <c r="J4" s="22"/>
      <c r="K4" s="6"/>
      <c r="L4" s="6"/>
      <c r="M4" s="6"/>
    </row>
    <row r="5" spans="2:13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7.399999999999999" x14ac:dyDescent="0.3">
      <c r="B6" s="48" t="s">
        <v>44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6"/>
    </row>
    <row r="7" spans="2:13" x14ac:dyDescent="0.3">
      <c r="B7" s="6"/>
      <c r="C7" s="6"/>
      <c r="D7" s="6"/>
      <c r="E7" s="6"/>
      <c r="F7" s="23" t="s">
        <v>83</v>
      </c>
      <c r="G7" s="6"/>
      <c r="H7" s="6"/>
      <c r="I7" s="6"/>
      <c r="J7" s="6"/>
      <c r="K7" s="6"/>
      <c r="L7" s="6"/>
      <c r="M7" s="6"/>
    </row>
    <row r="8" spans="2:13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25.8" customHeight="1" x14ac:dyDescent="0.3">
      <c r="B9" s="2" t="s">
        <v>46</v>
      </c>
      <c r="C9" s="49" t="s">
        <v>47</v>
      </c>
      <c r="D9" s="49"/>
      <c r="E9" s="49"/>
      <c r="F9" s="2" t="s">
        <v>48</v>
      </c>
      <c r="G9" s="2" t="s">
        <v>49</v>
      </c>
      <c r="H9" s="45" t="s">
        <v>58</v>
      </c>
      <c r="I9" s="45"/>
      <c r="J9" s="45"/>
      <c r="K9" s="49" t="s">
        <v>57</v>
      </c>
      <c r="L9" s="49"/>
      <c r="M9" s="25"/>
    </row>
    <row r="10" spans="2:13" x14ac:dyDescent="0.3">
      <c r="B10" s="1">
        <v>1</v>
      </c>
      <c r="C10" s="41" t="s">
        <v>50</v>
      </c>
      <c r="D10" s="41"/>
      <c r="E10" s="41"/>
      <c r="F10" s="1" t="s">
        <v>85</v>
      </c>
      <c r="G10" s="1" t="s">
        <v>52</v>
      </c>
      <c r="H10" s="41">
        <v>102465</v>
      </c>
      <c r="I10" s="41"/>
      <c r="J10" s="41"/>
      <c r="K10" s="41"/>
      <c r="L10" s="41"/>
      <c r="M10" s="6"/>
    </row>
    <row r="11" spans="2:13" ht="48" customHeight="1" x14ac:dyDescent="0.3">
      <c r="B11" s="1">
        <v>2</v>
      </c>
      <c r="C11" s="41" t="s">
        <v>50</v>
      </c>
      <c r="D11" s="41"/>
      <c r="E11" s="41"/>
      <c r="F11" s="1" t="s">
        <v>53</v>
      </c>
      <c r="G11" s="1" t="s">
        <v>54</v>
      </c>
      <c r="H11" s="41">
        <v>144873.1</v>
      </c>
      <c r="I11" s="41"/>
      <c r="J11" s="41"/>
      <c r="K11" s="50" t="s">
        <v>90</v>
      </c>
      <c r="L11" s="51"/>
      <c r="M11" s="6"/>
    </row>
    <row r="12" spans="2:13" ht="55.8" x14ac:dyDescent="0.3">
      <c r="B12" s="1">
        <v>3</v>
      </c>
      <c r="C12" s="41" t="s">
        <v>50</v>
      </c>
      <c r="D12" s="41"/>
      <c r="E12" s="41"/>
      <c r="F12" s="1" t="s">
        <v>84</v>
      </c>
      <c r="G12" s="26" t="s">
        <v>56</v>
      </c>
      <c r="H12" s="41">
        <v>104690.6</v>
      </c>
      <c r="I12" s="41"/>
      <c r="J12" s="41"/>
      <c r="K12" s="41"/>
      <c r="L12" s="41"/>
      <c r="M12" s="6"/>
    </row>
    <row r="13" spans="2:13" ht="42" x14ac:dyDescent="0.3">
      <c r="B13" s="1">
        <v>4</v>
      </c>
      <c r="C13" s="41" t="s">
        <v>50</v>
      </c>
      <c r="D13" s="41"/>
      <c r="E13" s="41"/>
      <c r="F13" s="1" t="s">
        <v>59</v>
      </c>
      <c r="G13" s="26" t="s">
        <v>60</v>
      </c>
      <c r="H13" s="41">
        <v>104691.6</v>
      </c>
      <c r="I13" s="41"/>
      <c r="J13" s="41"/>
      <c r="K13" s="41"/>
      <c r="L13" s="41"/>
      <c r="M13" s="6"/>
    </row>
    <row r="14" spans="2:13" ht="42" x14ac:dyDescent="0.3">
      <c r="B14" s="1">
        <v>5</v>
      </c>
      <c r="C14" s="41" t="s">
        <v>50</v>
      </c>
      <c r="D14" s="41"/>
      <c r="E14" s="41"/>
      <c r="F14" s="1" t="s">
        <v>86</v>
      </c>
      <c r="G14" s="26" t="s">
        <v>88</v>
      </c>
      <c r="H14" s="41">
        <v>95641.32</v>
      </c>
      <c r="I14" s="41"/>
      <c r="J14" s="41"/>
      <c r="K14" s="41"/>
      <c r="L14" s="41"/>
      <c r="M14" s="6"/>
    </row>
    <row r="15" spans="2:13" ht="47.4" customHeight="1" x14ac:dyDescent="0.3">
      <c r="B15" s="1"/>
      <c r="C15" s="41" t="s">
        <v>50</v>
      </c>
      <c r="D15" s="41"/>
      <c r="E15" s="41"/>
      <c r="F15" s="45" t="s">
        <v>63</v>
      </c>
      <c r="G15" s="45"/>
      <c r="H15" s="41">
        <v>30697</v>
      </c>
      <c r="I15" s="41"/>
      <c r="J15" s="41"/>
      <c r="K15" s="41"/>
      <c r="L15" s="41"/>
      <c r="M15" s="6"/>
    </row>
    <row r="16" spans="2:13" x14ac:dyDescent="0.3">
      <c r="B16" s="6"/>
      <c r="C16" s="40"/>
      <c r="D16" s="40"/>
      <c r="E16" s="40"/>
      <c r="F16" s="6"/>
      <c r="G16" s="6"/>
      <c r="H16" s="40"/>
      <c r="I16" s="40"/>
      <c r="J16" s="40"/>
      <c r="K16" s="6"/>
      <c r="L16" s="6"/>
      <c r="M16" s="6"/>
    </row>
    <row r="17" spans="2:13" x14ac:dyDescent="0.3">
      <c r="B17" s="6"/>
      <c r="C17" s="40"/>
      <c r="D17" s="40"/>
      <c r="E17" s="40"/>
      <c r="F17" s="6"/>
      <c r="G17" s="6"/>
      <c r="H17" s="40"/>
      <c r="I17" s="40"/>
      <c r="J17" s="40"/>
      <c r="K17" s="6"/>
      <c r="L17" s="6"/>
      <c r="M17" s="6"/>
    </row>
    <row r="18" spans="2:13" ht="15.6" x14ac:dyDescent="0.3">
      <c r="B18" s="6"/>
      <c r="C18" s="27" t="s">
        <v>87</v>
      </c>
      <c r="D18" s="27"/>
      <c r="E18" s="27"/>
      <c r="F18" s="19"/>
      <c r="G18" s="19"/>
      <c r="H18" s="46" t="s">
        <v>89</v>
      </c>
      <c r="I18" s="46"/>
      <c r="J18" s="46"/>
      <c r="K18" s="6"/>
      <c r="L18" s="6"/>
      <c r="M18" s="6"/>
    </row>
    <row r="19" spans="2:13" x14ac:dyDescent="0.3">
      <c r="B19" s="6"/>
      <c r="C19" s="40"/>
      <c r="D19" s="40"/>
      <c r="E19" s="40"/>
      <c r="F19" s="6"/>
      <c r="G19" s="6"/>
      <c r="H19" s="40"/>
      <c r="I19" s="40"/>
      <c r="J19" s="40"/>
      <c r="K19" s="6"/>
      <c r="L19" s="6"/>
      <c r="M19" s="6"/>
    </row>
    <row r="20" spans="2:13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</sheetData>
  <mergeCells count="30">
    <mergeCell ref="C17:E17"/>
    <mergeCell ref="H17:J17"/>
    <mergeCell ref="H18:J18"/>
    <mergeCell ref="C19:E19"/>
    <mergeCell ref="H19:J19"/>
    <mergeCell ref="C15:E15"/>
    <mergeCell ref="F15:G15"/>
    <mergeCell ref="H15:J15"/>
    <mergeCell ref="K15:L15"/>
    <mergeCell ref="C16:E16"/>
    <mergeCell ref="H16:J16"/>
    <mergeCell ref="C13:E13"/>
    <mergeCell ref="H13:J13"/>
    <mergeCell ref="K13:L13"/>
    <mergeCell ref="C14:E14"/>
    <mergeCell ref="H14:J14"/>
    <mergeCell ref="K14:L14"/>
    <mergeCell ref="C11:E11"/>
    <mergeCell ref="H11:J11"/>
    <mergeCell ref="K11:L11"/>
    <mergeCell ref="C12:E12"/>
    <mergeCell ref="H12:J12"/>
    <mergeCell ref="K12:L12"/>
    <mergeCell ref="B6:L6"/>
    <mergeCell ref="C9:E9"/>
    <mergeCell ref="H9:J9"/>
    <mergeCell ref="K9:L9"/>
    <mergeCell ref="C10:E10"/>
    <mergeCell ref="H10:J10"/>
    <mergeCell ref="K10:L10"/>
  </mergeCells>
  <pageMargins left="0.51181102362204722" right="0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Ивановой (май)   (2)</vt:lpstr>
      <vt:lpstr>4кв.</vt:lpstr>
      <vt:lpstr>2кв.</vt:lpstr>
      <vt:lpstr>2017г.</vt:lpstr>
      <vt:lpstr>1кв. 2018</vt:lpstr>
      <vt:lpstr>2016г.</vt:lpstr>
      <vt:lpstr>Ивановой</vt:lpstr>
      <vt:lpstr>Лист3</vt:lpstr>
      <vt:lpstr>Ивановой (февраль)</vt:lpstr>
      <vt:lpstr>Ивановой (март) </vt:lpstr>
      <vt:lpstr>Ивановой (апрель) </vt:lpstr>
      <vt:lpstr>Ивановой (май)  </vt:lpstr>
      <vt:lpstr>1кв. 2019</vt:lpstr>
      <vt:lpstr>Никитина (рук-во)  21   сред.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2022-05-13T06:36:05Z</dcterms:modified>
</cp:coreProperties>
</file>