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lakidaia\Desktop\ирина\отчеты по МП\за 2025\годовой отчет\имущество\"/>
    </mc:Choice>
  </mc:AlternateContent>
  <xr:revisionPtr revIDLastSave="0" documentId="13_ncr:1_{F870CF32-33BB-4993-A0BF-ACD55E590000}" xr6:coauthVersionLast="47" xr6:coauthVersionMax="47" xr10:uidLastSave="{00000000-0000-0000-0000-000000000000}"/>
  <bookViews>
    <workbookView xWindow="-120" yWindow="-120" windowWidth="24240" windowHeight="13140" tabRatio="500" activeTab="4" xr2:uid="{00000000-000D-0000-FFFF-FFFF00000000}"/>
  </bookViews>
  <sheets>
    <sheet name="финансы" sheetId="1" r:id="rId1"/>
    <sheet name="индикаторы" sheetId="2" r:id="rId2"/>
    <sheet name="показатели" sheetId="3" r:id="rId3"/>
    <sheet name="контрольные точки, мероприятия " sheetId="4" r:id="rId4"/>
    <sheet name="Оценка" sheetId="5" r:id="rId5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" i="5" l="1"/>
  <c r="T9" i="5"/>
  <c r="T15" i="5"/>
  <c r="O9" i="5"/>
  <c r="O15" i="5"/>
  <c r="B9" i="5"/>
  <c r="P62" i="3"/>
  <c r="B23" i="5"/>
  <c r="T23" i="5" l="1"/>
  <c r="J23" i="5"/>
  <c r="J15" i="5" s="1"/>
  <c r="F23" i="5"/>
  <c r="J20" i="5"/>
  <c r="F20" i="5"/>
  <c r="T12" i="5"/>
  <c r="O12" i="5"/>
  <c r="H60" i="4"/>
  <c r="T20" i="5" s="1"/>
  <c r="H41" i="4"/>
  <c r="O20" i="5" s="1"/>
  <c r="H27" i="4"/>
  <c r="H20" i="4"/>
  <c r="H13" i="4"/>
  <c r="B20" i="5" s="1"/>
  <c r="O59" i="3"/>
  <c r="P60" i="3" s="1"/>
  <c r="P57" i="3"/>
  <c r="P46" i="3"/>
  <c r="O23" i="5" s="1"/>
  <c r="P44" i="3"/>
  <c r="P34" i="3"/>
  <c r="P33" i="3"/>
  <c r="P30" i="3"/>
  <c r="P29" i="3"/>
  <c r="P26" i="3"/>
  <c r="P23" i="3"/>
  <c r="P22" i="3"/>
  <c r="P19" i="3"/>
  <c r="P16" i="3"/>
  <c r="P13" i="3"/>
  <c r="G10" i="2"/>
  <c r="B5" i="5" s="1"/>
  <c r="G9" i="2"/>
  <c r="G8" i="2"/>
  <c r="E48" i="1"/>
  <c r="E45" i="1"/>
  <c r="E44" i="1"/>
  <c r="E41" i="1"/>
  <c r="E40" i="1"/>
  <c r="E37" i="1"/>
  <c r="E36" i="1"/>
  <c r="E33" i="1"/>
  <c r="E32" i="1"/>
  <c r="E29" i="1"/>
  <c r="E28" i="1"/>
  <c r="E25" i="1"/>
  <c r="E24" i="1"/>
  <c r="E21" i="1"/>
  <c r="E20" i="1"/>
  <c r="E17" i="1"/>
  <c r="B12" i="5" s="1"/>
  <c r="E15" i="1"/>
  <c r="E12" i="1"/>
  <c r="B15" i="5" l="1"/>
  <c r="F15" i="5"/>
</calcChain>
</file>

<file path=xl/sharedStrings.xml><?xml version="1.0" encoding="utf-8"?>
<sst xmlns="http://schemas.openxmlformats.org/spreadsheetml/2006/main" count="423" uniqueCount="209">
  <si>
    <t xml:space="preserve">          Годовой отчет о ходе реализации муниципальной программы «Управление имущественным комплексом городского округа города Калуги Калужской области»</t>
  </si>
  <si>
    <t xml:space="preserve">                   за 2025 год</t>
  </si>
  <si>
    <t xml:space="preserve">                             (отчетный период)</t>
  </si>
  <si>
    <t>Наименование муниципальной программы «Управление имущественным комплексом городского округа города Калуги Калужской области»</t>
  </si>
  <si>
    <t>Ответственный исполнитель муниципальной программы Управление экономики и имущественных отношений города Калуги</t>
  </si>
  <si>
    <t>Наименование муниципальной программы, направления муниципальной программы и источника финансового обеспечения</t>
  </si>
  <si>
    <t>Объем финансового обеспечения, тыс. рублей</t>
  </si>
  <si>
    <t>Исполнение, тыс. рублей</t>
  </si>
  <si>
    <t>Процент исполнения, (4) / (3) x 100</t>
  </si>
  <si>
    <t>Комментарий &lt;1&gt;</t>
  </si>
  <si>
    <t>Предусмотрено программой/направлением на 31.12.2025</t>
  </si>
  <si>
    <t>Сводная бюджетная роспись</t>
  </si>
  <si>
    <t>Кассовое исполнение</t>
  </si>
  <si>
    <t>Муниципальная программа "Управление имущественным комплексом городского округа города Калуги Калужской области" (всего), в том числе</t>
  </si>
  <si>
    <t>средства федерального бюджета</t>
  </si>
  <si>
    <t>средства областного бюджета</t>
  </si>
  <si>
    <t>средства бюджета городского округа города Калуги Калужской области</t>
  </si>
  <si>
    <t>иные источники &lt;2&gt;</t>
  </si>
  <si>
    <t>направление "Национальная экономика". Соисполнитель управление экономики и имущественных отношений города Калуги.</t>
  </si>
  <si>
    <t>Отклонение в связи с экономией от проведения конкурентных процедур по закупкам работ и услуг</t>
  </si>
  <si>
    <t>А1 (исполненние по направлению)</t>
  </si>
  <si>
    <t>Комплекс процессных мероприятий "Реализация мероприятий в сфере имущественных отношений "</t>
  </si>
  <si>
    <t>Комплекс процессных мероприятий "Заключение договоров передачи жилых помещений, находящихся в муниципальной собственности городского округа города Калуги Калужской области, в собственность граждан в порядке приватизации"</t>
  </si>
  <si>
    <t>Комплекс процессных мероприятий "Организация охраны и содержание объектов недвижимого имущества, находящихся в казне городского округа города Калуги Калужской области"</t>
  </si>
  <si>
    <t>направление "Национальная экономика". Соисполнитель управление городского хозяйства города Калуги.</t>
  </si>
  <si>
    <t>Отклонение в связи с экономией в результате проведения  процедур по закупкам работ</t>
  </si>
  <si>
    <t>А2 (исполненние по направлению)</t>
  </si>
  <si>
    <t>направление "Жилищно-коммунальное хозяйство". Соисполнитель управление жилищно-коммунального хозяйства города Калуги.</t>
  </si>
  <si>
    <t>Отклонение произошло по причине отсутствия технической документации на дома (технические планы) и выполнения работ по постановке на кадастровый учет силами сотрудников УЖКХ города Калуги</t>
  </si>
  <si>
    <t>А3 (исполненние по направлению)</t>
  </si>
  <si>
    <t xml:space="preserve">    --------------------------------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</si>
  <si>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</si>
  <si>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</si>
  <si>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>средства  фондов  (при  наличии);  средства  физических  лиц (при наличии);</t>
  </si>
  <si>
    <t>привлеченные средства, за исключением бюджетных ассигнований (при наличии).</t>
  </si>
  <si>
    <t xml:space="preserve">                Сведения о достижении значений индикаторов</t>
  </si>
  <si>
    <t>№ п/п</t>
  </si>
  <si>
    <t>Наименование индикатора</t>
  </si>
  <si>
    <t>Ед. изм.</t>
  </si>
  <si>
    <t>Значения индикатора</t>
  </si>
  <si>
    <t>Обоснование отклонений значений индикатора на конец отчетного года (при наличии)</t>
  </si>
  <si>
    <t>Год, предшествующий отчетному</t>
  </si>
  <si>
    <t>Отчетный год</t>
  </si>
  <si>
    <t>план</t>
  </si>
  <si>
    <t>факт</t>
  </si>
  <si>
    <t>итог</t>
  </si>
  <si>
    <t>Темп снижения количества объектов недвижимости, находящихся в казне городского округа города Калуги Калужской области, к уровню 2023 года</t>
  </si>
  <si>
    <t>%</t>
  </si>
  <si>
    <t>Темп роста доходов от управления муниципальным имуществом к уровню 2023 года</t>
  </si>
  <si>
    <t>Имп</t>
  </si>
  <si>
    <t xml:space="preserve">                    Отчет о ходе реализации направления</t>
  </si>
  <si>
    <t xml:space="preserve">                 "Национальная экономика" соисполнитель управление экономики и имущественных отношений города Калуги</t>
  </si>
  <si>
    <t xml:space="preserve">            Сведения об исполнении помесячного плана достижения  показателей направления в текущем году</t>
  </si>
  <si>
    <t>Показатели направления</t>
  </si>
  <si>
    <t>Единица измерения (по ОКЕИ)</t>
  </si>
  <si>
    <t>Значения по месяцам</t>
  </si>
  <si>
    <t>На конец года</t>
  </si>
  <si>
    <t>% исполнения</t>
  </si>
  <si>
    <t>янв.</t>
  </si>
  <si>
    <t>февр.</t>
  </si>
  <si>
    <t>март</t>
  </si>
  <si>
    <t>апр.</t>
  </si>
  <si>
    <t>май</t>
  </si>
  <si>
    <t>июнь</t>
  </si>
  <si>
    <t>июль</t>
  </si>
  <si>
    <t>авг.</t>
  </si>
  <si>
    <t>сент.</t>
  </si>
  <si>
    <t>окт.</t>
  </si>
  <si>
    <t>нояб.</t>
  </si>
  <si>
    <t xml:space="preserve">Показатель  «Выполнение плана неналоговых поступлений в бюджет городского округа города Калуги Калужской области от мероприятий по управлению муниципальным имуществом» комплекса процессных мероприятий  «Реализация мероприятий в сфере имущественных отношений» </t>
  </si>
  <si>
    <t>План</t>
  </si>
  <si>
    <t>Факт/прогноз</t>
  </si>
  <si>
    <t xml:space="preserve">Показатель «Количество объектов муниципального имущества, в отношении которых проведена оценка рыночной стоимости» комплекса процессных мероприятий «Реализация мероприятий в сфере имущественных отношений» </t>
  </si>
  <si>
    <t>шт.</t>
  </si>
  <si>
    <t xml:space="preserve">Показатель «Количество объектов, находящихся в казне городского округа города Калуги Калужской области, и выявленного бесхозяйного имущества, в отношении которых изготовлена техническая документация и получены экспертные заключения» комплекса процессных мероприятий «Реализация мероприятий в сфере имущественных отношений» </t>
  </si>
  <si>
    <t xml:space="preserve">Псэ 1 </t>
  </si>
  <si>
    <t>Показатель «Количество жилых помещений, в отношении которых осуществлена приватизация»  комплекса процессных мероприятий «Заключение договоров передачи жилых помещений, находящихся в муниципальной собственности городского округа города Калуги Калужской области, в собственность граждан в порядке приватизации»</t>
  </si>
  <si>
    <t xml:space="preserve">тыс. ед. </t>
  </si>
  <si>
    <t>Показатель «Количество страниц архивных приватизационных дел, переведенных в электронный вид» комплекса процессных мероприятий «Заключение договоров передачи жилых помещений, находящихся в муниципальной собственности городского округа города Калуги Калужской области, в собственность граждан в порядке приватизации»</t>
  </si>
  <si>
    <t>Псэ 2</t>
  </si>
  <si>
    <t xml:space="preserve">Псэ 3 </t>
  </si>
  <si>
    <t xml:space="preserve">                 "Национальная экономика" соисполнитель управление городского хозяйства города Калуги</t>
  </si>
  <si>
    <t xml:space="preserve">Показатель «Количество изготавливаемой технической документации на объекты дорожного хозяйства и ливневой канализации» комплекса процессных мероприятий   «Реализация мероприятий в сфере имущественных отношений» </t>
  </si>
  <si>
    <t xml:space="preserve">шт. </t>
  </si>
  <si>
    <t>Псэ1</t>
  </si>
  <si>
    <t xml:space="preserve">                 "Жилищно-коммунальное хозяйство" соисполнитель управление жилищно-коммунального хозяйства города Калуги</t>
  </si>
  <si>
    <t>Показатель «Количество изготовленных, измененных техпаспортов на  объекты коммунальной инфраструктуры, находящиеся в муниципальной собственности» комплекса процессных мероприятий «Реализация мероприятий в сфере имущественных отношений»</t>
  </si>
  <si>
    <t xml:space="preserve">       Сведения о выполнении (достижении) мероприятий и контрольных точек</t>
  </si>
  <si>
    <t xml:space="preserve">                направления "Национальная экономика" соисполнитель управление экономики и имущественных отношений города Калуги</t>
  </si>
  <si>
    <t>№</t>
  </si>
  <si>
    <t>Наименование мероприятия (результата)/контрольной точки</t>
  </si>
  <si>
    <t>Плановая дата наступления контрольной точки</t>
  </si>
  <si>
    <t>Фактическая дата наступления контрольной точки</t>
  </si>
  <si>
    <t>Ответственный исполнитель (должность)</t>
  </si>
  <si>
    <t>Подтверждающий документ</t>
  </si>
  <si>
    <t>Комментарий (результаты/ проблемы, возникшие в ходе реализации мероприятия)</t>
  </si>
  <si>
    <t>Расчет ("+" достигнуто; "-" не достигнуто)</t>
  </si>
  <si>
    <t xml:space="preserve">1. </t>
  </si>
  <si>
    <t xml:space="preserve"> Задача «Вовлечение в хозяйственный оборот муниципального имущества. Формирование полных и достоверных сведений о муниципальном и выявленном бесхозяйном имуществе. Обеспечение своевременного списания и утилизации движимого имущества, составляющего казну городского округа города Калуги Калужской области структурного элемента «Реализация мероприятий в сфере имущественных отношений» </t>
  </si>
  <si>
    <t>1.1.</t>
  </si>
  <si>
    <t>Мероприятие «Финансовое обеспечение мероприятий в сфере имущественных отношений»</t>
  </si>
  <si>
    <t>1.1.1.</t>
  </si>
  <si>
    <t>Контрольная точка "Утверждение плана-графика закупок товаров, работ, услуг"</t>
  </si>
  <si>
    <t xml:space="preserve">Председатель комитета по управлению имуществом управления экономики и имущественных отношений города Калуги </t>
  </si>
  <si>
    <t xml:space="preserve">ПЛАН-ГРАФИК
закупок товаров, работ, услуг на 2025 финансовый год
и на плановый период 2026 и 2027 годов </t>
  </si>
  <si>
    <t>Закупки, необходимые для реализации мероприятия включены в план-график закупок товаров, работ, и услуг, план график своевременно размещен в ЕИС</t>
  </si>
  <si>
    <t>+</t>
  </si>
  <si>
    <t>1.1.2.</t>
  </si>
  <si>
    <t>Контрольная точка "Заключение муниципальных контрактов"</t>
  </si>
  <si>
    <t xml:space="preserve">Контракт от 15.12.2025 № 0137200001225007599 </t>
  </si>
  <si>
    <t>Основные контракты, заключение которых планировалось в 2025 году (контракты с неопределенным объемом на оценку, изготовление тех.заключений и выполнение кадастровых работ) были заключены до 01.05.2025 года, в тоже время с целью максимально эффективного использования бюджетных средств, последний контракт на оценку  муниципального имущества из средств бюджета 2025 года был заключен 15.12.2025</t>
  </si>
  <si>
    <t>-</t>
  </si>
  <si>
    <t>1.1.3.</t>
  </si>
  <si>
    <t>Контрольная точка "Приемка оказанных услуг, выполненных работ"</t>
  </si>
  <si>
    <t>Документ о приемке № 11884-11892 от 23.12.2025 (испр. № 1 от 24.12.2025) (подписан 25.12.2025) Контракт от 15.12.2025 № 0137200001225007599.</t>
  </si>
  <si>
    <t>С целью максимально эффективного использования бюджетных средств,  приемка по контракту была проведена 25.12.2025</t>
  </si>
  <si>
    <t>1.1.4.</t>
  </si>
  <si>
    <t>Контрольная точка "Оплата оказанных услуг, выполненных работ"</t>
  </si>
  <si>
    <t xml:space="preserve">Платежное поручение № 609 от 26.12.2025 Контракт от 15.12.2025 № 0137200001225007599 </t>
  </si>
  <si>
    <t>Ктсэ 1( количество "+"/(количество всего"+"и"-") по каждому комплексу отдельно</t>
  </si>
  <si>
    <t xml:space="preserve">2. </t>
  </si>
  <si>
    <t xml:space="preserve"> Задача «Передача жилых помещений, находящихся в муниципальной собственности городского округа города Калуги Калужской области, в собственность граждан в порядке приватизации. Формирование электронной структурированной базы данных архивных приватизационных дел» структурного элемента «Заключение договоров передачи жилых помещений, находящихся в муниципальной собственности городского округа города Калуги Калужской области, в собственность граждан в порядке приватизации» </t>
  </si>
  <si>
    <t>2.1.</t>
  </si>
  <si>
    <t>Мероприятие «Финансовое обеспечение мероприятий по переводу архивных приватизационных дел в электронный вид»</t>
  </si>
  <si>
    <t>2.1.1.</t>
  </si>
  <si>
    <t xml:space="preserve">Начальник отдела корпоративного управления и приватизации муниципального имущества комитета по управлению имуществом управления экономики и имущественных отношений города Калуги </t>
  </si>
  <si>
    <t>2.1.2.</t>
  </si>
  <si>
    <t xml:space="preserve">Контракт от 30.06.2025 № 0137200001225003352 </t>
  </si>
  <si>
    <t>2.1.3.</t>
  </si>
  <si>
    <r>
      <rPr>
        <sz val="11"/>
        <color rgb="FF000000"/>
        <rFont val="Times New Roman"/>
        <family val="1"/>
        <charset val="204"/>
      </rPr>
      <t xml:space="preserve">Документ о приемке поставленных товаров, выполненных работ (их результатов, в том числе этапов), оказанных услуг в электронной форме №1270 от 28.11.2025   (подписан 08.12.2025) Контракт от 30.06.2025 № 0137200001225003352 </t>
    </r>
    <r>
      <rPr>
        <sz val="11"/>
        <color theme="1"/>
        <rFont val="Times New Roman"/>
        <family val="1"/>
        <charset val="204"/>
      </rPr>
      <t>.</t>
    </r>
  </si>
  <si>
    <t>2.1.4.</t>
  </si>
  <si>
    <t>Платежное поручение №562 от 10.12.2025 Контракт от 30.06.2025 № 0137200001225003352</t>
  </si>
  <si>
    <t>Ктсэ 2( количество "+"/(количество всего"+"и"-") по каждому комплексу отдельно</t>
  </si>
  <si>
    <t xml:space="preserve">3. </t>
  </si>
  <si>
    <t xml:space="preserve"> Задача «Обеспечение сохранности объектов недвижимого имущества, находящихся в казне городского округа города Калуги Калужской области» структурного элемента «Организация охраны и содержание объектов недвижимого имущества, находящихся в казне городского округа города Калуги Калужской области» </t>
  </si>
  <si>
    <t>3.1.</t>
  </si>
  <si>
    <t>Мероприятие «Финансовое обеспечение мероприятий по организации охраны и содержания объектов недвижимого имущества, находящихся в казне городского округа города Калуги Калужской области»</t>
  </si>
  <si>
    <t>3.1.1.</t>
  </si>
  <si>
    <t xml:space="preserve">Заместитель председателя комитета - начальник отдела контроля и учета муниципального имущества комитета по управлению имуществом управления экономики и имущественных отношений города Калуги </t>
  </si>
  <si>
    <t>3.1.2.</t>
  </si>
  <si>
    <t xml:space="preserve">Контракт от 31.10.2025 № 0137200001225006728 </t>
  </si>
  <si>
    <t>В связи с необходимостью проведения действий по охране и содержанию расселенных аварийных жилых домов, являющихся объектами культурного наследия, в октябре-декабре были заключены контракты на охрану и содержание вышеуказанных объектов недвижимости</t>
  </si>
  <si>
    <t>3.1.3.</t>
  </si>
  <si>
    <r>
      <rPr>
        <sz val="11"/>
        <color rgb="FF000000"/>
        <rFont val="Times New Roman"/>
        <family val="1"/>
        <charset val="204"/>
      </rPr>
      <t xml:space="preserve">Документ о приемке поставленных товаров, выполненных работ (их результатов, в том числе этапов), оказанных услуг в электронной форме (38) №45  от 24.12.2025  (подписан 25.12.2025) Контракт от 31.10.2025 № 0137200001225006728  </t>
    </r>
    <r>
      <rPr>
        <sz val="11"/>
        <color theme="1"/>
        <rFont val="Times New Roman"/>
        <family val="1"/>
        <charset val="204"/>
      </rPr>
      <t>.</t>
    </r>
  </si>
  <si>
    <t>В связи с необходимостью проведения действий по охране и содержанию расселенных аварийных жилых домов, являющихся объектами культурного наследия, 25.12.2025 была проведена приемка   услуг</t>
  </si>
  <si>
    <t>3.1.4.</t>
  </si>
  <si>
    <t xml:space="preserve">Платежное поручение № 623 от 29.12.2025 Контракт от 15.12.2025 № 0137200001225007599 </t>
  </si>
  <si>
    <t>В связи с необходимостью проведения действий по охране и содержанию расселенных аварийных жилых домов, являющихся объектами культурного наследия, в 29.12.2025 была проведена оплата услуг</t>
  </si>
  <si>
    <t>Ктсэ 3( количество "+"/(количество всего"+"и"-") по каждому комплексу отдельно</t>
  </si>
  <si>
    <t xml:space="preserve">                направления "Национальная экономика" соисполнитель управление городского хозяйства города Калуги</t>
  </si>
  <si>
    <t xml:space="preserve">Задача «Формирование полных и достоверных сведений о муниципальном  имуществе» структурного элемента «Реализация мероприятий в сфере имущественных отношений» </t>
  </si>
  <si>
    <r>
      <rPr>
        <sz val="11"/>
        <color theme="1"/>
        <rFont val="Times New Roman"/>
        <family val="1"/>
        <charset val="1"/>
      </rPr>
      <t>Председатель комитета дорожного хозяйства управления городского хозяйства города Калуги</t>
    </r>
    <r>
      <rPr>
        <sz val="10"/>
        <color theme="1"/>
        <rFont val="Times New Roman"/>
        <family val="1"/>
        <charset val="204"/>
      </rPr>
      <t xml:space="preserve"> </t>
    </r>
  </si>
  <si>
    <t>Изменения , необходимые для осуществления закупок, внесены в план-график закупок товаров, работ, и услуг. План график своевременно размещен в ЕИС</t>
  </si>
  <si>
    <t xml:space="preserve">03.10.2025
03.12.2025 </t>
  </si>
  <si>
    <t xml:space="preserve">1) Муниципальный контракт на выполнение работ по изготовлению технического плана на ливневую канализацию, расположенную по адресу: г. Калуга, ул. Фомушина, д. 6, д. 8, д. 8, корп. 1, д. 10, д. 10а, д. 10б, д. 10 корп. 1 на сумму 14 900, 00 руб.
2)  Муниципальный контракт на выполнение работ по изготовлению технического плана на ливневую канализацию, расположенную по адресу: г. Калуга, ул. 65 лет Победы, д. 45 </t>
  </si>
  <si>
    <r>
      <rPr>
        <sz val="11"/>
        <color rgb="FF000000"/>
        <rFont val="Times New Roman"/>
        <family val="1"/>
        <charset val="204"/>
      </rPr>
      <t xml:space="preserve">С целью максимально эффективного использования бюджетных средств,  03.12.2025 был заключен муниципальный </t>
    </r>
    <r>
      <rPr>
        <sz val="11"/>
        <color theme="1"/>
        <rFont val="Times New Roman"/>
        <family val="1"/>
        <charset val="204"/>
      </rPr>
      <t xml:space="preserve">контракт </t>
    </r>
  </si>
  <si>
    <t xml:space="preserve">03.12.2025
16.12.2025 </t>
  </si>
  <si>
    <r>
      <rPr>
        <sz val="10"/>
        <color theme="1"/>
        <rFont val="Times New Roman"/>
        <family val="1"/>
        <charset val="204"/>
      </rPr>
      <t xml:space="preserve">   </t>
    </r>
    <r>
      <rPr>
        <sz val="11"/>
        <color theme="1"/>
        <rFont val="Times New Roman"/>
        <family val="1"/>
        <charset val="204"/>
      </rPr>
      <t xml:space="preserve">             
1) Акт о сдаче - приемке выполненных работ от 03.12.2025
 2) Акт о сдаче - приемке выполненных работ от 16.12.2025</t>
    </r>
    <r>
      <rPr>
        <sz val="10"/>
        <color theme="1"/>
        <rFont val="Times New Roman"/>
        <family val="1"/>
        <charset val="204"/>
      </rPr>
      <t xml:space="preserve">  .</t>
    </r>
  </si>
  <si>
    <t>Приемка по  контракту была проведена 16.12.2025</t>
  </si>
  <si>
    <t xml:space="preserve">03.12.2025
25.12.2025 </t>
  </si>
  <si>
    <t xml:space="preserve">1) Платежное поручение 03.12.2025
2) Платежное поручение 25.12.2025 </t>
  </si>
  <si>
    <t xml:space="preserve">                направления «Жилищно-коммунальное хозяйство» соисполнитель управление жилищно-коммунального  хозяйства города Калуги</t>
  </si>
  <si>
    <t>Задача «Проведение работ по государственному кадастровому учету и государственной регистрации права муниципальной собственности на объекты коммунальной инфраструктуры, жилые помещения городского округа города Калуги Калужской области структурного элемента «Реализация мероприятий в сфере имущественных отношений»</t>
  </si>
  <si>
    <t>Мероприятие  «Финансовое обеспечение мероприятий в сфере имущественных отношений» (изготовление, изменение техпаспортов на  объекты коммунальной инфраструктуры, находящиеся в муниципальной собственности)</t>
  </si>
  <si>
    <t>Контрольная точка "Включена закупка в план-график закупок, работ (услуг)"</t>
  </si>
  <si>
    <t>Начальник управления жилищно-коммунального хозяйства города Калуги, председатель комитета по развитию и содержанию коммунальных сетей управления жилищно-коммунального хозяйства города Калуги, начальник отдела развития коммунальных сетей комитета по развитию и содержанию коммунальных сетей управления жилищно-коммунального хозяйства города Калуги</t>
  </si>
  <si>
    <t>Контрольная точка "Заключен муниципальный контракт на выполнение работ, услуг"</t>
  </si>
  <si>
    <t>Муниципальный контракт
№01/02-31
(срок действия с 01.04.2025)</t>
  </si>
  <si>
    <t>Контрольная точка "Произведена приемка выполненных работ, оказанных услуг по муниципальному контракту"</t>
  </si>
  <si>
    <t>Акт №25-57</t>
  </si>
  <si>
    <t xml:space="preserve">Муниципальный контракт был заключен со сроком сдачи документации 10.12.2025 </t>
  </si>
  <si>
    <t>Контрольная точка "Произведена оплата выполненных работ, оказанных услуг в рамках муниципального контрактат"</t>
  </si>
  <si>
    <t>Платежное поручение №1832</t>
  </si>
  <si>
    <t>Мероприятие «Финансовое обеспечение мероприятий в сфере имущественных отношений» (изготовление технических планов на жилые помещения, находящиеся в муниципальной собственности)</t>
  </si>
  <si>
    <t xml:space="preserve">Начальник управления жилищно-коммунального хозяйства города Калуги, председатель комитета жилищной политики управления жилищно-коммунального хозяйства города Калуги, начальник отдела реализации жилищных прав граждан комитета жилищной политики управления жилищно-коммунального хозяйства города Калуги
</t>
  </si>
  <si>
    <t>Муниципальный контракт 
№01/02-49</t>
  </si>
  <si>
    <t>Счет фактура № 150</t>
  </si>
  <si>
    <t>Муниципальный контракт был заключен со сроком сдачи документации 30.11.2025 (приемка работ 20 рабочих дней)</t>
  </si>
  <si>
    <t>Контрольная точка "Произведена оплата выполненных работ, оказанных услуг в рамках муниципального контракта"</t>
  </si>
  <si>
    <t>Платежное поручение №1735</t>
  </si>
  <si>
    <t>Ктсэ  ( количество "+"/(количество всего"+"и"-") по каждому комплексу отдельно</t>
  </si>
  <si>
    <t xml:space="preserve">Оценку эффективности реализации муниципальной программы, рассчитанную в соответствии с Порядком проведения оценки эффективности реализации муниципальных программ городского округа города Калуги Калужской области, утвержденным постановлением Городской Управы города Калуги от 02.08.2013 N 220-п.
</t>
  </si>
  <si>
    <t>Оэмп</t>
  </si>
  <si>
    <t>Эн1</t>
  </si>
  <si>
    <t>Эн2</t>
  </si>
  <si>
    <t>Эн3</t>
  </si>
  <si>
    <t>А1</t>
  </si>
  <si>
    <t>А2</t>
  </si>
  <si>
    <t>А3</t>
  </si>
  <si>
    <t>Осэ1</t>
  </si>
  <si>
    <t>Осэ2</t>
  </si>
  <si>
    <t>Осэ3</t>
  </si>
  <si>
    <t>Ктсэ1</t>
  </si>
  <si>
    <t>Ктсэ2</t>
  </si>
  <si>
    <t>Ктсэ3</t>
  </si>
  <si>
    <t>Псэ2</t>
  </si>
  <si>
    <t>Псэ3</t>
  </si>
  <si>
    <r>
      <t xml:space="preserve">Показатель  «Количество объектов движимого имущества, в отношении которых проведены мероприятия по списанию и утилизации» комплекса процессных мероприятий </t>
    </r>
    <r>
      <rPr>
        <sz val="11"/>
        <color theme="1"/>
        <rFont val="Times New Roman"/>
        <family val="1"/>
        <charset val="204"/>
      </rPr>
      <t xml:space="preserve"> «Реализация мероприятий в сфере имущественных отношений» </t>
    </r>
  </si>
  <si>
    <r>
      <t>Показатель  «Количество объектов, в отношении которых проведены мероприятия по охране и содержанию» комплекса процессных мероприятий «</t>
    </r>
    <r>
      <rPr>
        <sz val="11"/>
        <color theme="1"/>
        <rFont val="Times New Roman"/>
        <family val="1"/>
        <charset val="204"/>
      </rPr>
      <t>Организация охраны и содержание объектов недвижимого имущества, находящихся в казне городского округа города Калуги Калужской области</t>
    </r>
    <r>
      <rPr>
        <sz val="11"/>
        <color theme="1"/>
        <rFont val="Times New Roman"/>
        <family val="1"/>
        <charset val="1"/>
      </rPr>
      <t>»</t>
    </r>
  </si>
  <si>
    <r>
      <t xml:space="preserve">Показатель </t>
    </r>
    <r>
      <rPr>
        <sz val="11"/>
        <color theme="1"/>
        <rFont val="Times New Roman"/>
        <family val="1"/>
        <charset val="1"/>
      </rPr>
      <t xml:space="preserve">«Проведение работ по государственному кадастровому учету и государственной регистрации права муниципальной собственности на объекты коммунальной инфраструктуры, жилые помещения муниципального образования «Город Калуга» </t>
    </r>
    <r>
      <rPr>
        <sz val="11"/>
        <color theme="1"/>
        <rFont val="Times New Roman"/>
        <family val="1"/>
        <charset val="204"/>
      </rPr>
      <t>комплекса процессных мероприятий «Реализация мероприятий в сфере имущественных отношений»</t>
    </r>
  </si>
  <si>
    <t>Оценка эффективности муниципальной программы «Управление имущественным комплексом городского округа города Калуги Калужской области»</t>
  </si>
  <si>
    <t>Уровень достижения плановых значений индикаторов муниципальной программы</t>
  </si>
  <si>
    <t>Оценка эффективности направления</t>
  </si>
  <si>
    <t>оценка цровня использования бюджетных ассигнований</t>
  </si>
  <si>
    <t xml:space="preserve">структурный элемен «Реализация мероприятий в сфере имущественных отношений» </t>
  </si>
  <si>
    <t>структурный элемен «Заключение договоров передачи жилых помещений, находящихся в муниципальной собственности городского округа города Калуги Калужской области, в собственность граждан в порядке приватизации»</t>
  </si>
  <si>
    <t>Структурный элемен «Организация охраны и содержание объектов недвижимого имущества, находящихся в казне городского округа города Калуги Калужской области»</t>
  </si>
  <si>
    <t xml:space="preserve">Структурный элемен  «Реализация мероприятий в сфере имущественных отношений» </t>
  </si>
  <si>
    <t>Структурный элемен «Реализация мероприятий в сфере имущественных отношений»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</si>
</sst>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#.00"/>
    <numFmt numFmtId="166" formatCode="dd/mm/yy"/>
  </numFmts>
  <fonts count="9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89013336588644"/>
        <bgColor rgb="FFDAE3F3"/>
      </patternFill>
    </fill>
    <fill>
      <patternFill patternType="solid">
        <fgColor rgb="FFAFD095"/>
        <bgColor rgb="FFB4C7DC"/>
      </patternFill>
    </fill>
    <fill>
      <patternFill patternType="solid">
        <fgColor rgb="FFB4C7DC"/>
        <bgColor rgb="FFAFD095"/>
      </patternFill>
    </fill>
    <fill>
      <patternFill patternType="solid">
        <fgColor theme="4" tint="0.79989013336588644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theme="7"/>
        <bgColor rgb="FFFF99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0" fontId="1" fillId="0" borderId="0" xfId="0" applyNumberFormat="1" applyFont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10" fontId="1" fillId="0" borderId="1" xfId="0" applyNumberFormat="1" applyFont="1" applyBorder="1"/>
    <xf numFmtId="0" fontId="2" fillId="0" borderId="1" xfId="0" applyFont="1" applyBorder="1" applyAlignment="1">
      <alignment wrapText="1"/>
    </xf>
    <xf numFmtId="10" fontId="1" fillId="2" borderId="1" xfId="0" applyNumberFormat="1" applyFont="1" applyFill="1" applyBorder="1"/>
    <xf numFmtId="4" fontId="1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165" fontId="4" fillId="3" borderId="1" xfId="0" applyNumberFormat="1" applyFont="1" applyFill="1" applyBorder="1"/>
    <xf numFmtId="10" fontId="4" fillId="3" borderId="1" xfId="0" applyNumberFormat="1" applyFont="1" applyFill="1" applyBorder="1"/>
    <xf numFmtId="164" fontId="4" fillId="0" borderId="1" xfId="0" applyNumberFormat="1" applyFont="1" applyBorder="1" applyAlignment="1">
      <alignment horizontal="center" wrapText="1"/>
    </xf>
    <xf numFmtId="0" fontId="4" fillId="4" borderId="1" xfId="0" applyFont="1" applyFill="1" applyBorder="1"/>
    <xf numFmtId="10" fontId="4" fillId="4" borderId="1" xfId="0" applyNumberFormat="1" applyFont="1" applyFill="1" applyBorder="1"/>
    <xf numFmtId="4" fontId="1" fillId="0" borderId="0" xfId="0" applyNumberFormat="1" applyFont="1" applyAlignment="1">
      <alignment wrapText="1"/>
    </xf>
    <xf numFmtId="4" fontId="1" fillId="3" borderId="1" xfId="0" applyNumberFormat="1" applyFont="1" applyFill="1" applyBorder="1" applyAlignment="1">
      <alignment wrapText="1"/>
    </xf>
    <xf numFmtId="10" fontId="1" fillId="3" borderId="1" xfId="0" applyNumberFormat="1" applyFont="1" applyFill="1" applyBorder="1" applyAlignment="1">
      <alignment wrapText="1"/>
    </xf>
    <xf numFmtId="10" fontId="1" fillId="4" borderId="1" xfId="0" applyNumberFormat="1" applyFont="1" applyFill="1" applyBorder="1" applyAlignment="1">
      <alignment wrapText="1"/>
    </xf>
    <xf numFmtId="16" fontId="1" fillId="0" borderId="1" xfId="0" applyNumberFormat="1" applyFont="1" applyBorder="1"/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2" xfId="0" applyFont="1" applyBorder="1"/>
    <xf numFmtId="14" fontId="1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66" fontId="6" fillId="0" borderId="5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10" fontId="1" fillId="4" borderId="1" xfId="0" applyNumberFormat="1" applyFont="1" applyFill="1" applyBorder="1"/>
    <xf numFmtId="0" fontId="0" fillId="5" borderId="0" xfId="0" applyFill="1"/>
    <xf numFmtId="10" fontId="7" fillId="7" borderId="0" xfId="0" applyNumberFormat="1" applyFont="1" applyFill="1"/>
    <xf numFmtId="10" fontId="0" fillId="7" borderId="0" xfId="0" applyNumberFormat="1" applyFill="1"/>
    <xf numFmtId="10" fontId="0" fillId="0" borderId="0" xfId="0" applyNumberFormat="1"/>
    <xf numFmtId="0" fontId="0" fillId="0" borderId="0" xfId="0" applyAlignment="1">
      <alignment horizontal="center" wrapText="1"/>
    </xf>
    <xf numFmtId="0" fontId="0" fillId="2" borderId="9" xfId="0" applyFill="1" applyBorder="1"/>
    <xf numFmtId="0" fontId="0" fillId="0" borderId="10" xfId="0" applyBorder="1"/>
    <xf numFmtId="0" fontId="0" fillId="0" borderId="9" xfId="0" applyBorder="1"/>
    <xf numFmtId="0" fontId="0" fillId="5" borderId="9" xfId="0" applyFill="1" applyBorder="1"/>
    <xf numFmtId="10" fontId="0" fillId="5" borderId="0" xfId="0" applyNumberFormat="1" applyFill="1"/>
    <xf numFmtId="0" fontId="0" fillId="5" borderId="11" xfId="0" applyFill="1" applyBorder="1"/>
    <xf numFmtId="10" fontId="0" fillId="7" borderId="12" xfId="0" applyNumberFormat="1" applyFill="1" applyBorder="1"/>
    <xf numFmtId="0" fontId="0" fillId="0" borderId="12" xfId="0" applyBorder="1"/>
    <xf numFmtId="0" fontId="0" fillId="5" borderId="12" xfId="0" applyFill="1" applyBorder="1"/>
    <xf numFmtId="0" fontId="0" fillId="0" borderId="13" xfId="0" applyBorder="1"/>
    <xf numFmtId="0" fontId="0" fillId="0" borderId="9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/>
    <xf numFmtId="0" fontId="0" fillId="2" borderId="0" xfId="0" applyFill="1" applyBorder="1"/>
    <xf numFmtId="10" fontId="0" fillId="7" borderId="0" xfId="0" applyNumberFormat="1" applyFill="1" applyBorder="1"/>
    <xf numFmtId="0" fontId="0" fillId="5" borderId="0" xfId="0" applyFill="1" applyBorder="1"/>
    <xf numFmtId="0" fontId="0" fillId="0" borderId="11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2" borderId="9" xfId="0" applyFill="1" applyBorder="1" applyAlignment="1">
      <alignment wrapText="1"/>
    </xf>
    <xf numFmtId="10" fontId="0" fillId="7" borderId="0" xfId="0" applyNumberFormat="1" applyFill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0" xfId="0" applyFill="1" applyBorder="1" applyAlignment="1">
      <alignment wrapText="1"/>
    </xf>
    <xf numFmtId="10" fontId="0" fillId="7" borderId="0" xfId="0" applyNumberFormat="1" applyFill="1" applyBorder="1" applyAlignment="1">
      <alignment wrapText="1"/>
    </xf>
    <xf numFmtId="1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048576"/>
  <sheetViews>
    <sheetView view="pageBreakPreview" topLeftCell="A31" zoomScale="85" zoomScaleNormal="95" zoomScalePageLayoutView="85" workbookViewId="0">
      <selection activeCell="A41" sqref="A41"/>
    </sheetView>
  </sheetViews>
  <sheetFormatPr defaultColWidth="9.140625" defaultRowHeight="15" customHeight="1" x14ac:dyDescent="0.25"/>
  <cols>
    <col min="1" max="1" width="40.7109375" style="8" customWidth="1"/>
    <col min="2" max="2" width="17" style="8" customWidth="1"/>
    <col min="3" max="3" width="12.7109375" style="8" customWidth="1"/>
    <col min="4" max="4" width="14.140625" style="8" customWidth="1"/>
    <col min="5" max="5" width="18" style="9" customWidth="1"/>
    <col min="6" max="6" width="44.42578125" style="8" customWidth="1"/>
    <col min="7" max="7" width="15" style="8" customWidth="1"/>
    <col min="8" max="16384" width="9.140625" style="8"/>
  </cols>
  <sheetData>
    <row r="2" spans="1:9" x14ac:dyDescent="0.25">
      <c r="A2" s="8" t="s">
        <v>0</v>
      </c>
    </row>
    <row r="3" spans="1:9" x14ac:dyDescent="0.25">
      <c r="A3" s="73" t="s">
        <v>1</v>
      </c>
      <c r="B3" s="73"/>
      <c r="C3" s="73"/>
      <c r="D3" s="73"/>
      <c r="E3" s="73"/>
      <c r="F3" s="73"/>
    </row>
    <row r="4" spans="1:9" x14ac:dyDescent="0.25">
      <c r="A4" s="73" t="s">
        <v>2</v>
      </c>
      <c r="B4" s="73"/>
      <c r="C4" s="73"/>
      <c r="D4" s="73"/>
      <c r="E4" s="73"/>
      <c r="F4" s="73"/>
    </row>
    <row r="6" spans="1:9" x14ac:dyDescent="0.25">
      <c r="A6" s="74" t="s">
        <v>3</v>
      </c>
      <c r="B6" s="74"/>
      <c r="C6" s="74"/>
      <c r="D6" s="74"/>
      <c r="E6" s="74"/>
      <c r="F6" s="74"/>
    </row>
    <row r="7" spans="1:9" x14ac:dyDescent="0.25">
      <c r="A7" s="74" t="s">
        <v>4</v>
      </c>
      <c r="B7" s="74"/>
      <c r="C7" s="74"/>
      <c r="D7" s="74"/>
      <c r="E7" s="74"/>
      <c r="F7" s="74"/>
    </row>
    <row r="9" spans="1:9" ht="69" customHeight="1" x14ac:dyDescent="0.25">
      <c r="A9" s="75" t="s">
        <v>5</v>
      </c>
      <c r="B9" s="75" t="s">
        <v>6</v>
      </c>
      <c r="C9" s="75"/>
      <c r="D9" s="5" t="s">
        <v>7</v>
      </c>
      <c r="E9" s="76" t="s">
        <v>8</v>
      </c>
      <c r="F9" s="75" t="s">
        <v>9</v>
      </c>
    </row>
    <row r="10" spans="1:9" s="7" customFormat="1" ht="60" x14ac:dyDescent="0.25">
      <c r="A10" s="75"/>
      <c r="B10" s="5" t="s">
        <v>10</v>
      </c>
      <c r="C10" s="5" t="s">
        <v>11</v>
      </c>
      <c r="D10" s="5" t="s">
        <v>12</v>
      </c>
      <c r="E10" s="76"/>
      <c r="F10" s="75"/>
      <c r="G10" s="8"/>
      <c r="H10" s="8"/>
      <c r="I10" s="8"/>
    </row>
    <row r="11" spans="1:9" x14ac:dyDescent="0.25">
      <c r="A11" s="10">
        <v>1</v>
      </c>
      <c r="B11" s="2">
        <v>2</v>
      </c>
      <c r="C11" s="10">
        <v>3</v>
      </c>
      <c r="D11" s="10">
        <v>4</v>
      </c>
      <c r="E11" s="11">
        <v>5</v>
      </c>
      <c r="F11" s="10">
        <v>6</v>
      </c>
      <c r="G11" s="7"/>
      <c r="H11" s="7"/>
      <c r="I11" s="7"/>
    </row>
    <row r="12" spans="1:9" ht="71.25" customHeight="1" x14ac:dyDescent="0.25">
      <c r="A12" s="12" t="s">
        <v>13</v>
      </c>
      <c r="B12" s="13">
        <v>16535.72</v>
      </c>
      <c r="C12" s="13">
        <v>6890.27</v>
      </c>
      <c r="D12" s="13">
        <v>5180.71</v>
      </c>
      <c r="E12" s="14">
        <f>D12/C12</f>
        <v>0.75188780700901414</v>
      </c>
      <c r="F12" s="13"/>
    </row>
    <row r="13" spans="1:9" x14ac:dyDescent="0.25">
      <c r="A13" s="12" t="s">
        <v>14</v>
      </c>
      <c r="B13" s="13"/>
      <c r="C13" s="13"/>
      <c r="D13" s="13"/>
      <c r="E13" s="14"/>
      <c r="F13" s="13"/>
    </row>
    <row r="14" spans="1:9" x14ac:dyDescent="0.25">
      <c r="A14" s="12" t="s">
        <v>15</v>
      </c>
      <c r="B14" s="13"/>
      <c r="C14" s="13"/>
      <c r="D14" s="13"/>
      <c r="E14" s="14"/>
      <c r="F14" s="13"/>
    </row>
    <row r="15" spans="1:9" ht="26.85" customHeight="1" x14ac:dyDescent="0.25">
      <c r="A15" s="12" t="s">
        <v>16</v>
      </c>
      <c r="B15" s="13">
        <v>16535.72</v>
      </c>
      <c r="C15" s="13">
        <v>6890.27</v>
      </c>
      <c r="D15" s="13">
        <v>5180.71</v>
      </c>
      <c r="E15" s="14">
        <f>D15/C15</f>
        <v>0.75188780700901414</v>
      </c>
      <c r="F15" s="13"/>
    </row>
    <row r="16" spans="1:9" x14ac:dyDescent="0.25">
      <c r="A16" s="12" t="s">
        <v>17</v>
      </c>
      <c r="B16" s="13"/>
      <c r="C16" s="13"/>
      <c r="D16" s="13"/>
      <c r="E16" s="14"/>
      <c r="F16" s="13"/>
    </row>
    <row r="17" spans="1:7" ht="39.6" customHeight="1" x14ac:dyDescent="0.25">
      <c r="A17" s="15" t="s">
        <v>18</v>
      </c>
      <c r="B17" s="13">
        <v>5546.02</v>
      </c>
      <c r="C17" s="13">
        <v>4605.82</v>
      </c>
      <c r="D17" s="13">
        <v>4494.21</v>
      </c>
      <c r="E17" s="16">
        <f>D17/C17</f>
        <v>0.9757676157557178</v>
      </c>
      <c r="F17" s="17" t="s">
        <v>19</v>
      </c>
      <c r="G17" s="18" t="s">
        <v>20</v>
      </c>
    </row>
    <row r="18" spans="1:7" x14ac:dyDescent="0.25">
      <c r="A18" s="12" t="s">
        <v>14</v>
      </c>
      <c r="B18" s="13"/>
      <c r="C18" s="13"/>
      <c r="D18" s="13"/>
      <c r="E18" s="14"/>
      <c r="F18" s="13"/>
    </row>
    <row r="19" spans="1:7" x14ac:dyDescent="0.25">
      <c r="A19" s="12" t="s">
        <v>15</v>
      </c>
      <c r="B19" s="13"/>
      <c r="C19" s="13"/>
      <c r="D19" s="13"/>
      <c r="E19" s="14"/>
      <c r="F19" s="13"/>
    </row>
    <row r="20" spans="1:7" ht="32.85" customHeight="1" x14ac:dyDescent="0.25">
      <c r="A20" s="12" t="s">
        <v>16</v>
      </c>
      <c r="B20" s="13">
        <v>5546.02</v>
      </c>
      <c r="C20" s="13">
        <v>4605.82</v>
      </c>
      <c r="D20" s="13">
        <v>4494.21</v>
      </c>
      <c r="E20" s="14">
        <f>D20/C20</f>
        <v>0.9757676157557178</v>
      </c>
      <c r="F20" s="13"/>
    </row>
    <row r="21" spans="1:7" ht="45" x14ac:dyDescent="0.25">
      <c r="A21" s="19" t="s">
        <v>21</v>
      </c>
      <c r="B21" s="13">
        <v>1214</v>
      </c>
      <c r="C21" s="13">
        <v>745.8</v>
      </c>
      <c r="D21" s="13">
        <v>667.53</v>
      </c>
      <c r="E21" s="14">
        <f>D21/C21</f>
        <v>0.89505229283990351</v>
      </c>
      <c r="F21" s="13"/>
    </row>
    <row r="22" spans="1:7" x14ac:dyDescent="0.25">
      <c r="A22" s="12" t="s">
        <v>14</v>
      </c>
      <c r="B22" s="13"/>
      <c r="C22" s="13"/>
      <c r="D22" s="13"/>
      <c r="E22" s="14"/>
      <c r="F22" s="13"/>
    </row>
    <row r="23" spans="1:7" x14ac:dyDescent="0.25">
      <c r="A23" s="12" t="s">
        <v>15</v>
      </c>
      <c r="B23" s="13"/>
      <c r="C23" s="13"/>
      <c r="D23" s="13"/>
      <c r="E23" s="14"/>
      <c r="F23" s="13"/>
    </row>
    <row r="24" spans="1:7" ht="30" x14ac:dyDescent="0.25">
      <c r="A24" s="12" t="s">
        <v>16</v>
      </c>
      <c r="B24" s="13">
        <v>1214</v>
      </c>
      <c r="C24" s="13">
        <v>745.8</v>
      </c>
      <c r="D24" s="13">
        <v>667.53</v>
      </c>
      <c r="E24" s="14">
        <f>D24/C24</f>
        <v>0.89505229283990351</v>
      </c>
      <c r="F24" s="13"/>
    </row>
    <row r="25" spans="1:7" ht="105" x14ac:dyDescent="0.25">
      <c r="A25" s="12" t="s">
        <v>22</v>
      </c>
      <c r="B25" s="13">
        <v>2869.6</v>
      </c>
      <c r="C25" s="13">
        <v>2869.6</v>
      </c>
      <c r="D25" s="13">
        <v>2869.6</v>
      </c>
      <c r="E25" s="14">
        <f>D25/C25</f>
        <v>1</v>
      </c>
      <c r="F25" s="13"/>
    </row>
    <row r="26" spans="1:7" x14ac:dyDescent="0.25">
      <c r="A26" s="12" t="s">
        <v>14</v>
      </c>
      <c r="B26" s="13"/>
      <c r="C26" s="13"/>
      <c r="D26" s="13"/>
      <c r="E26" s="14"/>
      <c r="F26" s="13"/>
    </row>
    <row r="27" spans="1:7" x14ac:dyDescent="0.25">
      <c r="A27" s="12" t="s">
        <v>15</v>
      </c>
      <c r="B27" s="13"/>
      <c r="C27" s="13"/>
      <c r="D27" s="13"/>
      <c r="E27" s="14"/>
      <c r="F27" s="13"/>
    </row>
    <row r="28" spans="1:7" ht="30" x14ac:dyDescent="0.25">
      <c r="A28" s="12" t="s">
        <v>16</v>
      </c>
      <c r="B28" s="13">
        <v>2869.6</v>
      </c>
      <c r="C28" s="13">
        <v>2869.6</v>
      </c>
      <c r="D28" s="13">
        <v>2869.6</v>
      </c>
      <c r="E28" s="14">
        <f>D28/C28</f>
        <v>1</v>
      </c>
      <c r="F28" s="13"/>
    </row>
    <row r="29" spans="1:7" ht="75" x14ac:dyDescent="0.25">
      <c r="A29" s="12" t="s">
        <v>23</v>
      </c>
      <c r="B29" s="13">
        <v>1462.42</v>
      </c>
      <c r="C29" s="13">
        <v>990.42</v>
      </c>
      <c r="D29" s="13">
        <v>957.08</v>
      </c>
      <c r="E29" s="14">
        <f>D29/C29</f>
        <v>0.96633751337816287</v>
      </c>
      <c r="F29" s="13"/>
    </row>
    <row r="30" spans="1:7" x14ac:dyDescent="0.25">
      <c r="A30" s="12" t="s">
        <v>14</v>
      </c>
      <c r="B30" s="13"/>
      <c r="C30" s="13"/>
      <c r="D30" s="13"/>
      <c r="E30" s="14"/>
      <c r="F30" s="13"/>
    </row>
    <row r="31" spans="1:7" x14ac:dyDescent="0.25">
      <c r="A31" s="12" t="s">
        <v>15</v>
      </c>
      <c r="B31" s="13"/>
      <c r="C31" s="13"/>
      <c r="D31" s="13"/>
      <c r="E31" s="14"/>
      <c r="F31" s="13"/>
    </row>
    <row r="32" spans="1:7" ht="30" x14ac:dyDescent="0.25">
      <c r="A32" s="12" t="s">
        <v>16</v>
      </c>
      <c r="B32" s="13">
        <v>1462.42</v>
      </c>
      <c r="C32" s="13">
        <v>990.42</v>
      </c>
      <c r="D32" s="13">
        <v>957.08</v>
      </c>
      <c r="E32" s="14">
        <f>D32/C32</f>
        <v>0.96633751337816287</v>
      </c>
      <c r="F32" s="13"/>
    </row>
    <row r="33" spans="1:7" ht="41.25" customHeight="1" x14ac:dyDescent="0.25">
      <c r="A33" s="15" t="s">
        <v>24</v>
      </c>
      <c r="B33" s="13">
        <v>37</v>
      </c>
      <c r="C33" s="13">
        <v>37</v>
      </c>
      <c r="D33" s="13">
        <v>21.8</v>
      </c>
      <c r="E33" s="16">
        <f>D33/C33</f>
        <v>0.58918918918918917</v>
      </c>
      <c r="F33" s="17" t="s">
        <v>25</v>
      </c>
      <c r="G33" s="18" t="s">
        <v>26</v>
      </c>
    </row>
    <row r="34" spans="1:7" x14ac:dyDescent="0.25">
      <c r="A34" s="12" t="s">
        <v>14</v>
      </c>
      <c r="B34" s="13"/>
      <c r="C34" s="13"/>
      <c r="D34" s="13"/>
      <c r="E34" s="14"/>
      <c r="F34" s="13"/>
    </row>
    <row r="35" spans="1:7" x14ac:dyDescent="0.25">
      <c r="A35" s="12" t="s">
        <v>15</v>
      </c>
      <c r="B35" s="13"/>
      <c r="C35" s="13"/>
      <c r="D35" s="13"/>
      <c r="E35" s="14"/>
      <c r="F35" s="13"/>
    </row>
    <row r="36" spans="1:7" ht="30" x14ac:dyDescent="0.25">
      <c r="A36" s="12" t="s">
        <v>16</v>
      </c>
      <c r="B36" s="13">
        <v>37</v>
      </c>
      <c r="C36" s="13">
        <v>37</v>
      </c>
      <c r="D36" s="13">
        <v>21.8</v>
      </c>
      <c r="E36" s="14">
        <f>D36/C36</f>
        <v>0.58918918918918917</v>
      </c>
      <c r="F36" s="13"/>
    </row>
    <row r="37" spans="1:7" ht="45" x14ac:dyDescent="0.25">
      <c r="A37" s="19" t="s">
        <v>21</v>
      </c>
      <c r="B37" s="13">
        <v>37</v>
      </c>
      <c r="C37" s="13">
        <v>37</v>
      </c>
      <c r="D37" s="13">
        <v>21.8</v>
      </c>
      <c r="E37" s="14">
        <f>D37/C37</f>
        <v>0.58918918918918917</v>
      </c>
      <c r="F37" s="13"/>
    </row>
    <row r="38" spans="1:7" x14ac:dyDescent="0.25">
      <c r="A38" s="12" t="s">
        <v>14</v>
      </c>
      <c r="B38" s="13"/>
      <c r="C38" s="13"/>
      <c r="D38" s="13"/>
      <c r="E38" s="14"/>
      <c r="F38" s="13"/>
    </row>
    <row r="39" spans="1:7" x14ac:dyDescent="0.25">
      <c r="A39" s="12" t="s">
        <v>15</v>
      </c>
      <c r="B39" s="13"/>
      <c r="C39" s="13"/>
      <c r="D39" s="13"/>
      <c r="E39" s="14"/>
      <c r="F39" s="13"/>
    </row>
    <row r="40" spans="1:7" ht="30" x14ac:dyDescent="0.25">
      <c r="A40" s="12" t="s">
        <v>16</v>
      </c>
      <c r="B40" s="13">
        <v>37</v>
      </c>
      <c r="C40" s="13">
        <v>37</v>
      </c>
      <c r="D40" s="13">
        <v>21.8</v>
      </c>
      <c r="E40" s="14">
        <f>D40/C40</f>
        <v>0.58918918918918917</v>
      </c>
      <c r="F40" s="13"/>
    </row>
    <row r="41" spans="1:7" ht="64.349999999999994" customHeight="1" x14ac:dyDescent="0.25">
      <c r="A41" s="20" t="s">
        <v>27</v>
      </c>
      <c r="B41" s="13">
        <v>10952.7</v>
      </c>
      <c r="C41" s="13">
        <v>2247.4499999999998</v>
      </c>
      <c r="D41" s="13">
        <v>664.7</v>
      </c>
      <c r="E41" s="16">
        <f>D41/C41</f>
        <v>0.29575741395804139</v>
      </c>
      <c r="F41" s="17" t="s">
        <v>28</v>
      </c>
      <c r="G41" s="18" t="s">
        <v>29</v>
      </c>
    </row>
    <row r="42" spans="1:7" x14ac:dyDescent="0.25">
      <c r="A42" s="12" t="s">
        <v>14</v>
      </c>
      <c r="B42" s="13"/>
      <c r="C42" s="13"/>
      <c r="D42" s="13"/>
      <c r="E42" s="14"/>
      <c r="F42" s="13"/>
    </row>
    <row r="43" spans="1:7" x14ac:dyDescent="0.25">
      <c r="A43" s="12" t="s">
        <v>15</v>
      </c>
      <c r="B43" s="13"/>
      <c r="C43" s="13"/>
      <c r="D43" s="13"/>
      <c r="E43" s="14"/>
      <c r="F43" s="13"/>
    </row>
    <row r="44" spans="1:7" ht="30" x14ac:dyDescent="0.25">
      <c r="A44" s="12" t="s">
        <v>16</v>
      </c>
      <c r="B44" s="13">
        <v>10952.7</v>
      </c>
      <c r="C44" s="13">
        <v>2247.4499999999998</v>
      </c>
      <c r="D44" s="13">
        <v>664.7</v>
      </c>
      <c r="E44" s="14">
        <f>D44/C44</f>
        <v>0.29575741395804139</v>
      </c>
      <c r="F44" s="13"/>
    </row>
    <row r="45" spans="1:7" ht="45" x14ac:dyDescent="0.25">
      <c r="A45" s="19" t="s">
        <v>21</v>
      </c>
      <c r="B45" s="13">
        <v>10952.7</v>
      </c>
      <c r="C45" s="13">
        <v>2247.4499999999998</v>
      </c>
      <c r="D45" s="13">
        <v>664.7</v>
      </c>
      <c r="E45" s="14">
        <f>D45/C45</f>
        <v>0.29575741395804139</v>
      </c>
      <c r="F45" s="13"/>
    </row>
    <row r="46" spans="1:7" x14ac:dyDescent="0.25">
      <c r="A46" s="12" t="s">
        <v>14</v>
      </c>
      <c r="B46" s="13"/>
      <c r="C46" s="13"/>
      <c r="D46" s="13"/>
      <c r="E46" s="14"/>
      <c r="F46" s="21"/>
    </row>
    <row r="47" spans="1:7" x14ac:dyDescent="0.25">
      <c r="A47" s="12" t="s">
        <v>15</v>
      </c>
      <c r="B47" s="13"/>
      <c r="C47" s="13"/>
      <c r="D47" s="13"/>
      <c r="E47" s="14"/>
      <c r="F47" s="21"/>
    </row>
    <row r="48" spans="1:7" ht="30" x14ac:dyDescent="0.25">
      <c r="A48" s="12" t="s">
        <v>16</v>
      </c>
      <c r="B48" s="13">
        <v>10952.7</v>
      </c>
      <c r="C48" s="13">
        <v>2247.4499999999998</v>
      </c>
      <c r="D48" s="13">
        <v>664.7</v>
      </c>
      <c r="E48" s="14">
        <f>D48/C48</f>
        <v>0.29575741395804139</v>
      </c>
      <c r="F48" s="21"/>
    </row>
    <row r="49" spans="1:1" x14ac:dyDescent="0.25">
      <c r="A49" s="22"/>
    </row>
    <row r="51" spans="1:1" x14ac:dyDescent="0.25">
      <c r="A51" s="8" t="s">
        <v>30</v>
      </c>
    </row>
    <row r="52" spans="1:1" x14ac:dyDescent="0.25">
      <c r="A52" s="8" t="s">
        <v>31</v>
      </c>
    </row>
    <row r="53" spans="1:1" x14ac:dyDescent="0.25">
      <c r="A53" s="8" t="s">
        <v>32</v>
      </c>
    </row>
    <row r="54" spans="1:1" x14ac:dyDescent="0.25">
      <c r="A54" s="8" t="s">
        <v>33</v>
      </c>
    </row>
    <row r="55" spans="1:1" x14ac:dyDescent="0.25">
      <c r="A55" s="8" t="s">
        <v>34</v>
      </c>
    </row>
    <row r="1048423" ht="12.75" customHeight="1" x14ac:dyDescent="0.25"/>
    <row r="1048424" ht="12.75" customHeight="1" x14ac:dyDescent="0.25"/>
    <row r="1048425" ht="12.75" customHeight="1" x14ac:dyDescent="0.25"/>
    <row r="1048426" ht="12.75" customHeight="1" x14ac:dyDescent="0.25"/>
    <row r="1048427" ht="12.75" customHeight="1" x14ac:dyDescent="0.25"/>
    <row r="1048428" ht="12.75" customHeight="1" x14ac:dyDescent="0.25"/>
    <row r="1048429" ht="12.75" customHeight="1" x14ac:dyDescent="0.25"/>
    <row r="1048430" ht="12.75" customHeight="1" x14ac:dyDescent="0.25"/>
    <row r="1048431" ht="12.75" customHeight="1" x14ac:dyDescent="0.25"/>
    <row r="1048432" ht="12.75" customHeight="1" x14ac:dyDescent="0.25"/>
    <row r="1048433" ht="12.75" customHeight="1" x14ac:dyDescent="0.25"/>
    <row r="1048434" ht="12.75" customHeight="1" x14ac:dyDescent="0.25"/>
    <row r="1048435" ht="12.75" customHeight="1" x14ac:dyDescent="0.25"/>
    <row r="1048436" ht="12.75" customHeight="1" x14ac:dyDescent="0.25"/>
    <row r="1048437" ht="12.75" customHeight="1" x14ac:dyDescent="0.25"/>
    <row r="1048438" ht="12.75" customHeight="1" x14ac:dyDescent="0.25"/>
    <row r="1048439" ht="12.75" customHeight="1" x14ac:dyDescent="0.25"/>
    <row r="1048440" ht="12.75" customHeight="1" x14ac:dyDescent="0.25"/>
    <row r="1048441" ht="12.75" customHeight="1" x14ac:dyDescent="0.25"/>
    <row r="1048442" ht="12.75" customHeight="1" x14ac:dyDescent="0.25"/>
    <row r="1048443" ht="12.75" customHeight="1" x14ac:dyDescent="0.25"/>
    <row r="1048444" ht="12.75" customHeight="1" x14ac:dyDescent="0.25"/>
    <row r="1048445" ht="12.75" customHeight="1" x14ac:dyDescent="0.25"/>
    <row r="1048446" ht="12.75" customHeight="1" x14ac:dyDescent="0.25"/>
    <row r="1048447" ht="12.75" customHeight="1" x14ac:dyDescent="0.25"/>
    <row r="1048448" ht="12.75" customHeight="1" x14ac:dyDescent="0.25"/>
    <row r="1048449" ht="12.75" customHeight="1" x14ac:dyDescent="0.25"/>
    <row r="1048450" ht="12.75" customHeight="1" x14ac:dyDescent="0.25"/>
    <row r="1048451" ht="12.75" customHeight="1" x14ac:dyDescent="0.25"/>
    <row r="1048452" ht="12.75" customHeight="1" x14ac:dyDescent="0.25"/>
    <row r="1048453" ht="12.75" customHeight="1" x14ac:dyDescent="0.25"/>
    <row r="1048454" ht="12.75" customHeight="1" x14ac:dyDescent="0.25"/>
    <row r="1048455" ht="12.75" customHeight="1" x14ac:dyDescent="0.25"/>
    <row r="1048456" ht="12.75" customHeight="1" x14ac:dyDescent="0.25"/>
    <row r="1048457" ht="12.75" customHeight="1" x14ac:dyDescent="0.25"/>
    <row r="1048458" ht="12.75" customHeight="1" x14ac:dyDescent="0.25"/>
    <row r="1048459" ht="12.75" customHeight="1" x14ac:dyDescent="0.25"/>
    <row r="1048460" ht="12.75" customHeight="1" x14ac:dyDescent="0.25"/>
    <row r="1048461" ht="12.75" customHeight="1" x14ac:dyDescent="0.25"/>
    <row r="1048462" ht="12.75" customHeight="1" x14ac:dyDescent="0.25"/>
    <row r="1048463" ht="12.75" customHeight="1" x14ac:dyDescent="0.25"/>
    <row r="1048464" ht="12.75" customHeight="1" x14ac:dyDescent="0.25"/>
    <row r="1048465" ht="12.75" customHeight="1" x14ac:dyDescent="0.25"/>
    <row r="1048466" ht="12.75" customHeight="1" x14ac:dyDescent="0.25"/>
    <row r="1048467" ht="12.75" customHeight="1" x14ac:dyDescent="0.25"/>
    <row r="1048468" ht="12.75" customHeight="1" x14ac:dyDescent="0.25"/>
    <row r="1048469" ht="12.75" customHeight="1" x14ac:dyDescent="0.25"/>
    <row r="1048470" ht="12.75" customHeight="1" x14ac:dyDescent="0.25"/>
    <row r="1048471" ht="12.75" customHeight="1" x14ac:dyDescent="0.25"/>
    <row r="1048472" ht="12.75" customHeight="1" x14ac:dyDescent="0.25"/>
    <row r="1048473" ht="12.75" customHeight="1" x14ac:dyDescent="0.25"/>
    <row r="1048474" ht="12.75" customHeight="1" x14ac:dyDescent="0.25"/>
    <row r="1048475" ht="12.75" customHeight="1" x14ac:dyDescent="0.25"/>
    <row r="1048476" ht="12.75" customHeight="1" x14ac:dyDescent="0.25"/>
    <row r="1048477" ht="12.75" customHeight="1" x14ac:dyDescent="0.25"/>
    <row r="1048478" ht="12.75" customHeight="1" x14ac:dyDescent="0.25"/>
    <row r="1048479" ht="12.75" customHeight="1" x14ac:dyDescent="0.25"/>
    <row r="1048480" ht="12.75" customHeight="1" x14ac:dyDescent="0.25"/>
    <row r="1048481" ht="12.75" customHeight="1" x14ac:dyDescent="0.25"/>
    <row r="1048482" ht="12.75" customHeight="1" x14ac:dyDescent="0.25"/>
    <row r="1048483" ht="12.75" customHeight="1" x14ac:dyDescent="0.25"/>
    <row r="1048484" ht="12.75" customHeight="1" x14ac:dyDescent="0.25"/>
    <row r="1048485" ht="12.75" customHeight="1" x14ac:dyDescent="0.25"/>
    <row r="1048486" ht="12.75" customHeight="1" x14ac:dyDescent="0.25"/>
    <row r="1048487" ht="12.75" customHeight="1" x14ac:dyDescent="0.25"/>
    <row r="1048488" ht="12.75" customHeight="1" x14ac:dyDescent="0.25"/>
    <row r="1048489" ht="12.75" customHeight="1" x14ac:dyDescent="0.25"/>
    <row r="1048490" ht="12.75" customHeight="1" x14ac:dyDescent="0.25"/>
    <row r="1048491" ht="12.75" customHeight="1" x14ac:dyDescent="0.25"/>
    <row r="1048492" ht="12.75" customHeight="1" x14ac:dyDescent="0.25"/>
    <row r="1048493" ht="12.75" customHeight="1" x14ac:dyDescent="0.25"/>
    <row r="1048494" ht="12.75" customHeight="1" x14ac:dyDescent="0.25"/>
    <row r="1048495" ht="12.75" customHeight="1" x14ac:dyDescent="0.25"/>
    <row r="1048496" ht="12.75" customHeight="1" x14ac:dyDescent="0.25"/>
    <row r="1048497" ht="12.75" customHeight="1" x14ac:dyDescent="0.25"/>
    <row r="1048498" ht="12.75" customHeight="1" x14ac:dyDescent="0.25"/>
    <row r="1048499" ht="12.75" customHeight="1" x14ac:dyDescent="0.25"/>
    <row r="1048500" ht="12.75" customHeight="1" x14ac:dyDescent="0.25"/>
    <row r="1048501" ht="12.75" customHeight="1" x14ac:dyDescent="0.25"/>
    <row r="1048502" ht="12.75" customHeight="1" x14ac:dyDescent="0.25"/>
    <row r="1048503" ht="12.75" customHeight="1" x14ac:dyDescent="0.25"/>
    <row r="1048504" ht="12.75" customHeight="1" x14ac:dyDescent="0.25"/>
    <row r="1048505" ht="12.75" customHeight="1" x14ac:dyDescent="0.25"/>
    <row r="1048506" ht="12.75" customHeight="1" x14ac:dyDescent="0.25"/>
    <row r="1048507" ht="12.75" customHeight="1" x14ac:dyDescent="0.25"/>
    <row r="1048508" ht="12.75" customHeight="1" x14ac:dyDescent="0.25"/>
    <row r="1048509" ht="12.75" customHeight="1" x14ac:dyDescent="0.25"/>
    <row r="1048510" ht="12.75" customHeight="1" x14ac:dyDescent="0.25"/>
    <row r="1048511" ht="12.75" customHeight="1" x14ac:dyDescent="0.25"/>
    <row r="1048512" ht="12.75" customHeight="1" x14ac:dyDescent="0.25"/>
    <row r="1048513" ht="12.75" customHeight="1" x14ac:dyDescent="0.25"/>
    <row r="1048514" ht="12.75" customHeight="1" x14ac:dyDescent="0.25"/>
    <row r="1048515" ht="12.75" customHeight="1" x14ac:dyDescent="0.25"/>
    <row r="1048516" ht="12.75" customHeight="1" x14ac:dyDescent="0.25"/>
    <row r="1048517" ht="12.75" customHeight="1" x14ac:dyDescent="0.25"/>
    <row r="1048518" ht="12.75" customHeight="1" x14ac:dyDescent="0.25"/>
    <row r="1048519" ht="12.75" customHeight="1" x14ac:dyDescent="0.25"/>
    <row r="1048520" ht="12.75" customHeight="1" x14ac:dyDescent="0.25"/>
    <row r="1048521" ht="12.75" customHeight="1" x14ac:dyDescent="0.25"/>
    <row r="1048522" ht="12.75" customHeight="1" x14ac:dyDescent="0.25"/>
    <row r="1048523" ht="12.75" customHeight="1" x14ac:dyDescent="0.25"/>
    <row r="1048524" ht="12.75" customHeight="1" x14ac:dyDescent="0.25"/>
    <row r="1048525" ht="12.75" customHeight="1" x14ac:dyDescent="0.25"/>
    <row r="1048526" ht="12.75" customHeight="1" x14ac:dyDescent="0.25"/>
    <row r="1048527" ht="12.75" customHeight="1" x14ac:dyDescent="0.25"/>
    <row r="1048528" ht="12.75" customHeight="1" x14ac:dyDescent="0.25"/>
    <row r="1048529" ht="12.75" customHeight="1" x14ac:dyDescent="0.25"/>
    <row r="1048530" ht="12.75" customHeight="1" x14ac:dyDescent="0.25"/>
    <row r="1048531" ht="12.75" customHeight="1" x14ac:dyDescent="0.25"/>
    <row r="1048532" ht="12.75" customHeight="1" x14ac:dyDescent="0.25"/>
    <row r="1048533" ht="12.75" customHeight="1" x14ac:dyDescent="0.25"/>
    <row r="1048534" ht="12.75" customHeight="1" x14ac:dyDescent="0.25"/>
    <row r="1048535" ht="12.75" customHeight="1" x14ac:dyDescent="0.25"/>
    <row r="1048536" ht="12.75" customHeight="1" x14ac:dyDescent="0.25"/>
    <row r="1048537" ht="12.75" customHeight="1" x14ac:dyDescent="0.25"/>
    <row r="1048538" ht="12.75" customHeight="1" x14ac:dyDescent="0.25"/>
    <row r="1048539" ht="12.75" customHeight="1" x14ac:dyDescent="0.25"/>
    <row r="1048540" ht="12.75" customHeight="1" x14ac:dyDescent="0.25"/>
    <row r="1048541" ht="12.75" customHeight="1" x14ac:dyDescent="0.25"/>
    <row r="1048542" ht="12.75" customHeight="1" x14ac:dyDescent="0.25"/>
    <row r="1048543" ht="12.75" customHeight="1" x14ac:dyDescent="0.25"/>
    <row r="1048544" ht="12.75" customHeight="1" x14ac:dyDescent="0.25"/>
    <row r="1048545" ht="12.75" customHeight="1" x14ac:dyDescent="0.25"/>
    <row r="1048546" ht="12.75" customHeight="1" x14ac:dyDescent="0.25"/>
    <row r="1048547" ht="12.75" customHeight="1" x14ac:dyDescent="0.25"/>
    <row r="1048548" ht="12.75" customHeight="1" x14ac:dyDescent="0.25"/>
    <row r="1048549" ht="12.75" customHeight="1" x14ac:dyDescent="0.25"/>
    <row r="1048550" ht="12.75" customHeight="1" x14ac:dyDescent="0.25"/>
    <row r="1048551" ht="12.75" customHeight="1" x14ac:dyDescent="0.25"/>
    <row r="1048552" ht="12.75" customHeight="1" x14ac:dyDescent="0.25"/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8">
    <mergeCell ref="A3:F3"/>
    <mergeCell ref="A4:F4"/>
    <mergeCell ref="A6:F6"/>
    <mergeCell ref="A7:F7"/>
    <mergeCell ref="A9:A10"/>
    <mergeCell ref="B9:C9"/>
    <mergeCell ref="E9:E10"/>
    <mergeCell ref="F9:F10"/>
  </mergeCells>
  <pageMargins left="0.7" right="0.7" top="0.75" bottom="0.75" header="0.511811023622047" footer="0.511811023622047"/>
  <pageSetup paperSize="9" scale="80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048576"/>
  <sheetViews>
    <sheetView view="pageBreakPreview" zoomScale="85" zoomScaleNormal="95" zoomScalePageLayoutView="85" workbookViewId="0">
      <selection activeCell="D8" sqref="D8"/>
    </sheetView>
  </sheetViews>
  <sheetFormatPr defaultColWidth="9.140625" defaultRowHeight="15" customHeight="1" x14ac:dyDescent="0.25"/>
  <cols>
    <col min="1" max="1" width="6.5703125" style="23" customWidth="1"/>
    <col min="2" max="2" width="19.85546875" style="23" customWidth="1"/>
    <col min="3" max="3" width="6.85546875" style="23" customWidth="1"/>
    <col min="4" max="4" width="10" style="23" customWidth="1"/>
    <col min="5" max="6" width="9.140625" style="23"/>
    <col min="7" max="7" width="11.85546875" style="23" customWidth="1"/>
    <col min="8" max="8" width="25.28515625" style="23" customWidth="1"/>
    <col min="9" max="16384" width="9.140625" style="23"/>
  </cols>
  <sheetData>
    <row r="2" spans="1:9" x14ac:dyDescent="0.25">
      <c r="A2" s="77" t="s">
        <v>35</v>
      </c>
      <c r="B2" s="77"/>
      <c r="C2" s="77"/>
      <c r="D2" s="77"/>
      <c r="E2" s="77"/>
      <c r="F2" s="77"/>
      <c r="G2" s="77"/>
      <c r="H2" s="77"/>
    </row>
    <row r="4" spans="1:9" ht="18.95" customHeight="1" x14ac:dyDescent="0.25">
      <c r="A4" s="78" t="s">
        <v>36</v>
      </c>
      <c r="B4" s="78" t="s">
        <v>37</v>
      </c>
      <c r="C4" s="78" t="s">
        <v>38</v>
      </c>
      <c r="D4" s="78" t="s">
        <v>39</v>
      </c>
      <c r="E4" s="78"/>
      <c r="F4" s="78"/>
      <c r="G4" s="78"/>
      <c r="H4" s="78" t="s">
        <v>40</v>
      </c>
    </row>
    <row r="5" spans="1:9" ht="53.45" customHeight="1" x14ac:dyDescent="0.25">
      <c r="A5" s="78"/>
      <c r="B5" s="78"/>
      <c r="C5" s="78"/>
      <c r="D5" s="78" t="s">
        <v>41</v>
      </c>
      <c r="E5" s="78" t="s">
        <v>42</v>
      </c>
      <c r="F5" s="78"/>
      <c r="G5" s="78"/>
      <c r="H5" s="78"/>
    </row>
    <row r="6" spans="1:9" x14ac:dyDescent="0.25">
      <c r="A6" s="78"/>
      <c r="B6" s="78"/>
      <c r="C6" s="78"/>
      <c r="D6" s="78"/>
      <c r="E6" s="24" t="s">
        <v>43</v>
      </c>
      <c r="F6" s="24" t="s">
        <v>44</v>
      </c>
      <c r="G6" s="24" t="s">
        <v>45</v>
      </c>
      <c r="H6" s="78"/>
    </row>
    <row r="7" spans="1:9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/>
      <c r="H7" s="25">
        <v>7</v>
      </c>
    </row>
    <row r="8" spans="1:9" ht="102.2" customHeight="1" x14ac:dyDescent="0.25">
      <c r="A8" s="25">
        <v>1</v>
      </c>
      <c r="B8" s="4" t="s">
        <v>46</v>
      </c>
      <c r="C8" s="4" t="s">
        <v>47</v>
      </c>
      <c r="D8" s="26">
        <v>104.587155963303</v>
      </c>
      <c r="E8" s="4">
        <v>99.1</v>
      </c>
      <c r="F8" s="4">
        <v>96.3</v>
      </c>
      <c r="G8" s="27">
        <f>E8/F8*100</f>
        <v>102.90758047767395</v>
      </c>
      <c r="H8" s="25"/>
      <c r="I8" s="28">
        <v>1</v>
      </c>
    </row>
    <row r="9" spans="1:9" ht="64.349999999999994" customHeight="1" x14ac:dyDescent="0.25">
      <c r="A9" s="25">
        <v>2</v>
      </c>
      <c r="B9" s="4" t="s">
        <v>48</v>
      </c>
      <c r="C9" s="4" t="s">
        <v>47</v>
      </c>
      <c r="D9" s="29">
        <v>121.62</v>
      </c>
      <c r="E9" s="4">
        <v>100.1</v>
      </c>
      <c r="F9" s="29">
        <v>172.25</v>
      </c>
      <c r="G9" s="27">
        <f>F9/E9*100</f>
        <v>172.0779220779221</v>
      </c>
      <c r="H9" s="25"/>
      <c r="I9" s="28">
        <v>1</v>
      </c>
    </row>
    <row r="10" spans="1:9" x14ac:dyDescent="0.25">
      <c r="F10" s="30" t="s">
        <v>49</v>
      </c>
      <c r="G10" s="31">
        <f>(I8+I9)/A9</f>
        <v>1</v>
      </c>
    </row>
    <row r="1048543" x14ac:dyDescent="0.25"/>
    <row r="1048544" x14ac:dyDescent="0.25"/>
    <row r="1048545" x14ac:dyDescent="0.25"/>
    <row r="1048546" x14ac:dyDescent="0.25"/>
    <row r="1048547" x14ac:dyDescent="0.25"/>
    <row r="1048548" x14ac:dyDescent="0.25"/>
    <row r="1048549" x14ac:dyDescent="0.25"/>
    <row r="1048550" x14ac:dyDescent="0.25"/>
    <row r="1048551" x14ac:dyDescent="0.25"/>
    <row r="1048552" x14ac:dyDescent="0.25"/>
    <row r="1048553" x14ac:dyDescent="0.25"/>
    <row r="1048554" x14ac:dyDescent="0.25"/>
    <row r="1048555" x14ac:dyDescent="0.25"/>
    <row r="1048556" x14ac:dyDescent="0.25"/>
    <row r="1048557" x14ac:dyDescent="0.25"/>
    <row r="1048558" x14ac:dyDescent="0.25"/>
    <row r="1048559" x14ac:dyDescent="0.25"/>
    <row r="1048560" x14ac:dyDescent="0.25"/>
    <row r="1048561" x14ac:dyDescent="0.25"/>
    <row r="1048562" x14ac:dyDescent="0.25"/>
    <row r="1048563" x14ac:dyDescent="0.25"/>
    <row r="1048564" x14ac:dyDescent="0.25"/>
    <row r="1048565" x14ac:dyDescent="0.25"/>
    <row r="1048566" x14ac:dyDescent="0.25"/>
    <row r="1048567" x14ac:dyDescent="0.25"/>
    <row r="1048568" x14ac:dyDescent="0.25"/>
    <row r="1048569" x14ac:dyDescent="0.25"/>
    <row r="1048570" x14ac:dyDescent="0.25"/>
    <row r="1048571" x14ac:dyDescent="0.25"/>
    <row r="1048572" x14ac:dyDescent="0.25"/>
    <row r="1048573" x14ac:dyDescent="0.25"/>
    <row r="1048574" x14ac:dyDescent="0.25"/>
    <row r="1048575" x14ac:dyDescent="0.25"/>
    <row r="1048576" x14ac:dyDescent="0.25"/>
  </sheetData>
  <mergeCells count="8">
    <mergeCell ref="A2:H2"/>
    <mergeCell ref="A4:A6"/>
    <mergeCell ref="B4:B6"/>
    <mergeCell ref="C4:C6"/>
    <mergeCell ref="D4:G4"/>
    <mergeCell ref="H4:H6"/>
    <mergeCell ref="D5:D6"/>
    <mergeCell ref="E5:G5"/>
  </mergeCells>
  <pageMargins left="0.7" right="0.7" top="0.75" bottom="0.75" header="0.511811023622047" footer="0.511811023622047"/>
  <pageSetup paperSize="9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Q1048576"/>
  <sheetViews>
    <sheetView view="pageBreakPreview" topLeftCell="B43" zoomScale="85" zoomScaleNormal="95" zoomScalePageLayoutView="85" workbookViewId="0">
      <selection activeCell="P63" sqref="P63"/>
    </sheetView>
  </sheetViews>
  <sheetFormatPr defaultColWidth="9.140625" defaultRowHeight="15" customHeight="1" x14ac:dyDescent="0.25"/>
  <cols>
    <col min="1" max="1" width="9.140625" style="22"/>
    <col min="2" max="2" width="19.85546875" style="22" customWidth="1"/>
    <col min="3" max="15" width="9.140625" style="22"/>
    <col min="16" max="16" width="9.140625" style="32"/>
    <col min="17" max="17" width="17.28515625" style="22" customWidth="1"/>
    <col min="18" max="16384" width="9.140625" style="22"/>
  </cols>
  <sheetData>
    <row r="3" spans="1:17" ht="15" customHeight="1" x14ac:dyDescent="0.25">
      <c r="A3" s="83" t="s">
        <v>50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7" ht="17.25" customHeight="1" x14ac:dyDescent="0.25">
      <c r="A4" s="83" t="s">
        <v>51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6" spans="1:17" ht="15.75" customHeight="1" x14ac:dyDescent="0.25">
      <c r="A6" s="83" t="s">
        <v>52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8" spans="1:17" ht="38.65" customHeight="1" x14ac:dyDescent="0.25">
      <c r="A8" s="84" t="s">
        <v>36</v>
      </c>
      <c r="B8" s="84" t="s">
        <v>53</v>
      </c>
      <c r="C8" s="84" t="s">
        <v>54</v>
      </c>
      <c r="D8" s="84" t="s">
        <v>55</v>
      </c>
      <c r="E8" s="84"/>
      <c r="F8" s="84"/>
      <c r="G8" s="84"/>
      <c r="H8" s="84"/>
      <c r="I8" s="84"/>
      <c r="J8" s="84"/>
      <c r="K8" s="84"/>
      <c r="L8" s="84"/>
      <c r="M8" s="84"/>
      <c r="N8" s="84"/>
      <c r="O8" s="84" t="s">
        <v>56</v>
      </c>
      <c r="P8" s="85" t="s">
        <v>57</v>
      </c>
    </row>
    <row r="9" spans="1:17" x14ac:dyDescent="0.25">
      <c r="A9" s="84"/>
      <c r="B9" s="84"/>
      <c r="C9" s="84"/>
      <c r="D9" s="12" t="s">
        <v>58</v>
      </c>
      <c r="E9" s="12" t="s">
        <v>59</v>
      </c>
      <c r="F9" s="12" t="s">
        <v>60</v>
      </c>
      <c r="G9" s="12" t="s">
        <v>61</v>
      </c>
      <c r="H9" s="12" t="s">
        <v>62</v>
      </c>
      <c r="I9" s="12" t="s">
        <v>63</v>
      </c>
      <c r="J9" s="12" t="s">
        <v>64</v>
      </c>
      <c r="K9" s="12" t="s">
        <v>65</v>
      </c>
      <c r="L9" s="12" t="s">
        <v>66</v>
      </c>
      <c r="M9" s="12" t="s">
        <v>67</v>
      </c>
      <c r="N9" s="12" t="s">
        <v>68</v>
      </c>
      <c r="O9" s="84"/>
      <c r="P9" s="85"/>
    </row>
    <row r="10" spans="1:17" x14ac:dyDescent="0.25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  <c r="N10" s="12">
        <v>14</v>
      </c>
      <c r="O10" s="12">
        <v>15</v>
      </c>
      <c r="P10" s="17"/>
    </row>
    <row r="11" spans="1:17" ht="35.25" customHeight="1" x14ac:dyDescent="0.25">
      <c r="A11" s="79">
        <v>1</v>
      </c>
      <c r="B11" s="80" t="s">
        <v>69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</row>
    <row r="12" spans="1:17" x14ac:dyDescent="0.25">
      <c r="A12" s="79"/>
      <c r="B12" s="12" t="s">
        <v>70</v>
      </c>
      <c r="C12" s="12" t="s">
        <v>47</v>
      </c>
      <c r="D12" s="12">
        <v>100</v>
      </c>
      <c r="E12" s="12">
        <v>100</v>
      </c>
      <c r="F12" s="12">
        <v>100</v>
      </c>
      <c r="G12" s="12">
        <v>100</v>
      </c>
      <c r="H12" s="12">
        <v>100</v>
      </c>
      <c r="I12" s="12">
        <v>100</v>
      </c>
      <c r="J12" s="12">
        <v>100</v>
      </c>
      <c r="K12" s="12">
        <v>100</v>
      </c>
      <c r="L12" s="12">
        <v>100</v>
      </c>
      <c r="M12" s="12">
        <v>100</v>
      </c>
      <c r="N12" s="12">
        <v>100</v>
      </c>
      <c r="O12" s="12">
        <v>100</v>
      </c>
      <c r="P12" s="17"/>
    </row>
    <row r="13" spans="1:17" ht="21.75" customHeight="1" x14ac:dyDescent="0.25">
      <c r="A13" s="79"/>
      <c r="B13" s="12" t="s">
        <v>71</v>
      </c>
      <c r="C13" s="12" t="s">
        <v>47</v>
      </c>
      <c r="D13" s="12">
        <v>99.04</v>
      </c>
      <c r="E13" s="12">
        <v>118.52</v>
      </c>
      <c r="F13" s="12">
        <v>108.88</v>
      </c>
      <c r="G13" s="12">
        <v>129.34</v>
      </c>
      <c r="H13" s="12">
        <v>128.85</v>
      </c>
      <c r="I13" s="12">
        <v>259.04000000000002</v>
      </c>
      <c r="J13" s="12">
        <v>132.62</v>
      </c>
      <c r="K13" s="12">
        <v>141.43</v>
      </c>
      <c r="L13" s="12">
        <v>237.6</v>
      </c>
      <c r="M13" s="12">
        <v>447.09</v>
      </c>
      <c r="N13" s="12">
        <v>93.95</v>
      </c>
      <c r="O13" s="12">
        <v>136.49</v>
      </c>
      <c r="P13" s="33">
        <f>O13/O12*100</f>
        <v>136.49</v>
      </c>
      <c r="Q13" s="34">
        <v>1</v>
      </c>
    </row>
    <row r="14" spans="1:17" ht="23.85" customHeight="1" x14ac:dyDescent="0.25">
      <c r="A14" s="79">
        <v>2</v>
      </c>
      <c r="B14" s="80" t="s">
        <v>72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</row>
    <row r="15" spans="1:17" x14ac:dyDescent="0.25">
      <c r="A15" s="79"/>
      <c r="B15" s="12" t="s">
        <v>70</v>
      </c>
      <c r="C15" s="12" t="s">
        <v>73</v>
      </c>
      <c r="D15" s="12">
        <v>0</v>
      </c>
      <c r="E15" s="12">
        <v>2</v>
      </c>
      <c r="F15" s="12">
        <v>2</v>
      </c>
      <c r="G15" s="12">
        <v>2</v>
      </c>
      <c r="H15" s="12">
        <v>3</v>
      </c>
      <c r="I15" s="12">
        <v>3</v>
      </c>
      <c r="J15" s="12">
        <v>2</v>
      </c>
      <c r="K15" s="12">
        <v>2</v>
      </c>
      <c r="L15" s="12">
        <v>2</v>
      </c>
      <c r="M15" s="12">
        <v>2</v>
      </c>
      <c r="N15" s="12">
        <v>2</v>
      </c>
      <c r="O15" s="12">
        <v>22</v>
      </c>
      <c r="P15" s="17"/>
    </row>
    <row r="16" spans="1:17" x14ac:dyDescent="0.25">
      <c r="A16" s="79"/>
      <c r="B16" s="12" t="s">
        <v>71</v>
      </c>
      <c r="C16" s="12" t="s">
        <v>73</v>
      </c>
      <c r="D16" s="12">
        <v>0</v>
      </c>
      <c r="E16" s="12">
        <v>1</v>
      </c>
      <c r="F16" s="12">
        <v>0</v>
      </c>
      <c r="G16" s="12">
        <v>12</v>
      </c>
      <c r="H16" s="12">
        <v>6</v>
      </c>
      <c r="I16" s="12">
        <v>0</v>
      </c>
      <c r="J16" s="12">
        <v>11</v>
      </c>
      <c r="K16" s="12">
        <v>6</v>
      </c>
      <c r="L16" s="12">
        <v>1</v>
      </c>
      <c r="M16" s="12">
        <v>0</v>
      </c>
      <c r="N16" s="12">
        <v>4</v>
      </c>
      <c r="O16" s="12">
        <v>52</v>
      </c>
      <c r="P16" s="33">
        <f>O16/O15*100</f>
        <v>236.36363636363637</v>
      </c>
      <c r="Q16" s="34">
        <v>1</v>
      </c>
    </row>
    <row r="17" spans="1:17" ht="39.6" customHeight="1" x14ac:dyDescent="0.25">
      <c r="A17" s="79">
        <v>3</v>
      </c>
      <c r="B17" s="80" t="s">
        <v>74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</row>
    <row r="18" spans="1:17" x14ac:dyDescent="0.25">
      <c r="A18" s="79"/>
      <c r="B18" s="12" t="s">
        <v>70</v>
      </c>
      <c r="C18" s="12" t="s">
        <v>73</v>
      </c>
      <c r="D18" s="12">
        <v>0</v>
      </c>
      <c r="E18" s="12">
        <v>0</v>
      </c>
      <c r="F18" s="12">
        <v>0</v>
      </c>
      <c r="G18" s="12">
        <v>30</v>
      </c>
      <c r="H18" s="12">
        <v>30</v>
      </c>
      <c r="I18" s="12">
        <v>27</v>
      </c>
      <c r="J18" s="12">
        <v>27</v>
      </c>
      <c r="K18" s="12">
        <v>20</v>
      </c>
      <c r="L18" s="12">
        <v>20</v>
      </c>
      <c r="M18" s="12">
        <v>0</v>
      </c>
      <c r="N18" s="12">
        <v>0</v>
      </c>
      <c r="O18" s="12">
        <v>154</v>
      </c>
      <c r="P18" s="17"/>
    </row>
    <row r="19" spans="1:17" s="8" customFormat="1" x14ac:dyDescent="0.25">
      <c r="A19" s="79"/>
      <c r="B19" s="12" t="s">
        <v>71</v>
      </c>
      <c r="C19" s="12" t="s">
        <v>73</v>
      </c>
      <c r="D19" s="12">
        <v>0</v>
      </c>
      <c r="E19" s="12">
        <v>0</v>
      </c>
      <c r="F19" s="12">
        <v>1</v>
      </c>
      <c r="G19" s="12">
        <v>0</v>
      </c>
      <c r="H19" s="12">
        <v>0</v>
      </c>
      <c r="I19" s="12">
        <v>3</v>
      </c>
      <c r="J19" s="12">
        <v>32</v>
      </c>
      <c r="K19" s="12">
        <v>1</v>
      </c>
      <c r="L19" s="12">
        <v>0</v>
      </c>
      <c r="M19" s="12">
        <v>0</v>
      </c>
      <c r="N19" s="12">
        <v>14</v>
      </c>
      <c r="O19" s="12">
        <v>69</v>
      </c>
      <c r="P19" s="33">
        <f>O19/O18*100</f>
        <v>44.805194805194802</v>
      </c>
      <c r="Q19" s="34">
        <v>0.4481</v>
      </c>
    </row>
    <row r="20" spans="1:17" s="8" customFormat="1" ht="26.85" customHeight="1" x14ac:dyDescent="0.25">
      <c r="A20" s="79">
        <v>4</v>
      </c>
      <c r="B20" s="86" t="s">
        <v>197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</row>
    <row r="21" spans="1:17" x14ac:dyDescent="0.25">
      <c r="A21" s="79"/>
      <c r="B21" s="12" t="s">
        <v>70</v>
      </c>
      <c r="C21" s="12" t="s">
        <v>73</v>
      </c>
      <c r="D21" s="12"/>
      <c r="E21" s="12"/>
      <c r="F21" s="12"/>
      <c r="G21" s="12"/>
      <c r="H21" s="12"/>
      <c r="I21" s="12"/>
      <c r="J21" s="12"/>
      <c r="K21" s="12"/>
      <c r="L21" s="12"/>
      <c r="M21" s="12">
        <v>1</v>
      </c>
      <c r="N21" s="12"/>
      <c r="O21" s="12">
        <v>1</v>
      </c>
      <c r="P21" s="17"/>
      <c r="Q21" s="8"/>
    </row>
    <row r="22" spans="1:17" x14ac:dyDescent="0.25">
      <c r="A22" s="79"/>
      <c r="B22" s="12" t="s">
        <v>71</v>
      </c>
      <c r="C22" s="12" t="s">
        <v>73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>
        <v>1</v>
      </c>
      <c r="P22" s="33">
        <f>O22/O21*100</f>
        <v>100</v>
      </c>
      <c r="Q22" s="34">
        <v>1</v>
      </c>
    </row>
    <row r="23" spans="1:17" ht="18.399999999999999" customHeight="1" x14ac:dyDescent="0.25">
      <c r="A23" s="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82" t="s">
        <v>75</v>
      </c>
      <c r="M23" s="82"/>
      <c r="N23" s="82"/>
      <c r="O23" s="82"/>
      <c r="P23" s="35">
        <f>(Q13+Q16+Q19+Q22)/4</f>
        <v>0.86202500000000004</v>
      </c>
    </row>
    <row r="24" spans="1:17" ht="39.6" customHeight="1" x14ac:dyDescent="0.25">
      <c r="A24" s="79">
        <v>5</v>
      </c>
      <c r="B24" s="80" t="s">
        <v>76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</row>
    <row r="25" spans="1:17" x14ac:dyDescent="0.25">
      <c r="A25" s="79"/>
      <c r="B25" s="12" t="s">
        <v>70</v>
      </c>
      <c r="C25" s="12" t="s">
        <v>77</v>
      </c>
      <c r="D25" s="12">
        <v>0.02</v>
      </c>
      <c r="E25" s="12">
        <v>0.01</v>
      </c>
      <c r="F25" s="12">
        <v>0.02</v>
      </c>
      <c r="G25" s="12">
        <v>0.02</v>
      </c>
      <c r="H25" s="12">
        <v>0.01</v>
      </c>
      <c r="I25" s="12">
        <v>0.02</v>
      </c>
      <c r="J25" s="12">
        <v>0.02</v>
      </c>
      <c r="K25" s="12">
        <v>0.02</v>
      </c>
      <c r="L25" s="12">
        <v>0.02</v>
      </c>
      <c r="M25" s="12">
        <v>0.02</v>
      </c>
      <c r="N25" s="12">
        <v>0.02</v>
      </c>
      <c r="O25" s="12">
        <v>0.2</v>
      </c>
      <c r="P25" s="17"/>
    </row>
    <row r="26" spans="1:17" x14ac:dyDescent="0.25">
      <c r="A26" s="79"/>
      <c r="B26" s="12" t="s">
        <v>71</v>
      </c>
      <c r="C26" s="12" t="s">
        <v>77</v>
      </c>
      <c r="D26" s="12">
        <v>0.03</v>
      </c>
      <c r="E26" s="12">
        <v>0.02</v>
      </c>
      <c r="F26" s="12">
        <v>0.04</v>
      </c>
      <c r="G26" s="12">
        <v>0.02</v>
      </c>
      <c r="H26" s="12">
        <v>0.04</v>
      </c>
      <c r="I26" s="12">
        <v>0.02</v>
      </c>
      <c r="J26" s="12">
        <v>0.04</v>
      </c>
      <c r="K26" s="12">
        <v>0.03</v>
      </c>
      <c r="L26" s="12">
        <v>0.04</v>
      </c>
      <c r="M26" s="12">
        <v>0.02</v>
      </c>
      <c r="N26" s="12">
        <v>0.03</v>
      </c>
      <c r="O26" s="12">
        <v>0.35</v>
      </c>
      <c r="P26" s="33">
        <f>O26/O25*100</f>
        <v>174.99999999999997</v>
      </c>
      <c r="Q26" s="34">
        <v>1</v>
      </c>
    </row>
    <row r="27" spans="1:17" ht="39.6" customHeight="1" x14ac:dyDescent="0.25">
      <c r="A27" s="79">
        <v>6</v>
      </c>
      <c r="B27" s="80" t="s">
        <v>78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</row>
    <row r="28" spans="1:17" s="8" customFormat="1" x14ac:dyDescent="0.25">
      <c r="A28" s="79"/>
      <c r="B28" s="12" t="s">
        <v>70</v>
      </c>
      <c r="C28" s="12" t="s">
        <v>77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261</v>
      </c>
      <c r="N28" s="12">
        <v>0</v>
      </c>
      <c r="O28" s="12">
        <v>261</v>
      </c>
      <c r="P28" s="17"/>
      <c r="Q28" s="22"/>
    </row>
    <row r="29" spans="1:17" x14ac:dyDescent="0.25">
      <c r="A29" s="79"/>
      <c r="B29" s="12" t="s">
        <v>71</v>
      </c>
      <c r="C29" s="12" t="s">
        <v>77</v>
      </c>
      <c r="D29" s="12">
        <v>0</v>
      </c>
      <c r="E29" s="12">
        <v>0</v>
      </c>
      <c r="F29" s="12">
        <v>0</v>
      </c>
      <c r="G29" s="12">
        <v>200</v>
      </c>
      <c r="H29" s="12">
        <v>0</v>
      </c>
      <c r="I29" s="12">
        <v>0</v>
      </c>
      <c r="J29" s="12">
        <v>0</v>
      </c>
      <c r="K29" s="12">
        <v>100</v>
      </c>
      <c r="L29" s="12">
        <v>180</v>
      </c>
      <c r="M29" s="12">
        <v>1.3</v>
      </c>
      <c r="N29" s="12">
        <v>0</v>
      </c>
      <c r="O29" s="12">
        <v>481.3</v>
      </c>
      <c r="P29" s="33">
        <f>O29/O28*100</f>
        <v>184.40613026819923</v>
      </c>
      <c r="Q29" s="34">
        <v>1</v>
      </c>
    </row>
    <row r="30" spans="1:17" ht="19.350000000000001" customHeight="1" x14ac:dyDescent="0.2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82" t="s">
        <v>79</v>
      </c>
      <c r="M30" s="82"/>
      <c r="N30" s="82"/>
      <c r="O30" s="82"/>
      <c r="P30" s="35">
        <f>(Q26+Q29)/2</f>
        <v>1</v>
      </c>
    </row>
    <row r="31" spans="1:17" s="8" customFormat="1" ht="30.75" customHeight="1" x14ac:dyDescent="0.25">
      <c r="A31" s="79">
        <v>7</v>
      </c>
      <c r="B31" s="80" t="s">
        <v>198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22"/>
    </row>
    <row r="32" spans="1:17" s="8" customFormat="1" x14ac:dyDescent="0.25">
      <c r="A32" s="79"/>
      <c r="B32" s="12" t="s">
        <v>70</v>
      </c>
      <c r="C32" s="12" t="s">
        <v>73</v>
      </c>
      <c r="D32" s="12"/>
      <c r="E32" s="12"/>
      <c r="F32" s="12"/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/>
      <c r="N32" s="12">
        <v>1</v>
      </c>
      <c r="O32" s="12">
        <v>7</v>
      </c>
      <c r="P32" s="17"/>
      <c r="Q32" s="22"/>
    </row>
    <row r="33" spans="1:17" s="8" customFormat="1" x14ac:dyDescent="0.25">
      <c r="A33" s="79"/>
      <c r="B33" s="12" t="s">
        <v>71</v>
      </c>
      <c r="C33" s="12" t="s">
        <v>73</v>
      </c>
      <c r="D33" s="12">
        <v>0</v>
      </c>
      <c r="E33" s="12">
        <v>0</v>
      </c>
      <c r="F33" s="12">
        <v>0</v>
      </c>
      <c r="G33" s="12">
        <v>4</v>
      </c>
      <c r="H33" s="12">
        <v>1</v>
      </c>
      <c r="I33" s="12">
        <v>1</v>
      </c>
      <c r="J33" s="12">
        <v>2</v>
      </c>
      <c r="K33" s="12">
        <v>1</v>
      </c>
      <c r="L33" s="12">
        <v>1</v>
      </c>
      <c r="M33" s="12">
        <v>2</v>
      </c>
      <c r="N33" s="12">
        <v>5</v>
      </c>
      <c r="O33" s="12">
        <v>21</v>
      </c>
      <c r="P33" s="33">
        <f>O33/O32*100</f>
        <v>300</v>
      </c>
      <c r="Q33" s="34">
        <v>1</v>
      </c>
    </row>
    <row r="34" spans="1:17" s="8" customFormat="1" ht="21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82" t="s">
        <v>80</v>
      </c>
      <c r="M34" s="82"/>
      <c r="N34" s="82"/>
      <c r="O34" s="82"/>
      <c r="P34" s="35">
        <f>Q33/1</f>
        <v>1</v>
      </c>
      <c r="Q34" s="22"/>
    </row>
    <row r="35" spans="1:17" s="8" customFormat="1" ht="15" customHeight="1" x14ac:dyDescent="0.25">
      <c r="A35" s="83" t="s">
        <v>50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22"/>
    </row>
    <row r="36" spans="1:17" s="8" customFormat="1" ht="17.25" customHeight="1" x14ac:dyDescent="0.25">
      <c r="A36" s="83" t="s">
        <v>81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</row>
    <row r="37" spans="1:17" ht="15.75" customHeight="1" x14ac:dyDescent="0.25">
      <c r="A37" s="83" t="s">
        <v>52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"/>
    </row>
    <row r="38" spans="1:17" ht="15" customHeight="1" x14ac:dyDescent="0.25">
      <c r="Q38" s="8"/>
    </row>
    <row r="39" spans="1:17" s="8" customFormat="1" ht="39.6" customHeight="1" x14ac:dyDescent="0.25">
      <c r="A39" s="84" t="s">
        <v>36</v>
      </c>
      <c r="B39" s="84" t="s">
        <v>53</v>
      </c>
      <c r="C39" s="84" t="s">
        <v>54</v>
      </c>
      <c r="D39" s="84" t="s">
        <v>55</v>
      </c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 t="s">
        <v>56</v>
      </c>
      <c r="P39" s="85" t="s">
        <v>57</v>
      </c>
    </row>
    <row r="40" spans="1:17" s="8" customFormat="1" x14ac:dyDescent="0.25">
      <c r="A40" s="84"/>
      <c r="B40" s="84"/>
      <c r="C40" s="84"/>
      <c r="D40" s="12" t="s">
        <v>58</v>
      </c>
      <c r="E40" s="12" t="s">
        <v>59</v>
      </c>
      <c r="F40" s="12" t="s">
        <v>60</v>
      </c>
      <c r="G40" s="12" t="s">
        <v>61</v>
      </c>
      <c r="H40" s="12" t="s">
        <v>62</v>
      </c>
      <c r="I40" s="12" t="s">
        <v>63</v>
      </c>
      <c r="J40" s="12" t="s">
        <v>64</v>
      </c>
      <c r="K40" s="12" t="s">
        <v>65</v>
      </c>
      <c r="L40" s="12" t="s">
        <v>66</v>
      </c>
      <c r="M40" s="12" t="s">
        <v>67</v>
      </c>
      <c r="N40" s="12" t="s">
        <v>68</v>
      </c>
      <c r="O40" s="84"/>
      <c r="P40" s="85"/>
    </row>
    <row r="41" spans="1:17" s="8" customFormat="1" x14ac:dyDescent="0.25">
      <c r="A41" s="12">
        <v>1</v>
      </c>
      <c r="B41" s="12">
        <v>2</v>
      </c>
      <c r="C41" s="12">
        <v>3</v>
      </c>
      <c r="D41" s="12">
        <v>4</v>
      </c>
      <c r="E41" s="12">
        <v>5</v>
      </c>
      <c r="F41" s="12">
        <v>6</v>
      </c>
      <c r="G41" s="12">
        <v>7</v>
      </c>
      <c r="H41" s="12">
        <v>8</v>
      </c>
      <c r="I41" s="12">
        <v>9</v>
      </c>
      <c r="J41" s="12">
        <v>10</v>
      </c>
      <c r="K41" s="12">
        <v>11</v>
      </c>
      <c r="L41" s="12">
        <v>12</v>
      </c>
      <c r="M41" s="12">
        <v>13</v>
      </c>
      <c r="N41" s="12">
        <v>14</v>
      </c>
      <c r="O41" s="12">
        <v>15</v>
      </c>
      <c r="P41" s="17"/>
    </row>
    <row r="42" spans="1:17" s="8" customFormat="1" ht="23.85" customHeight="1" x14ac:dyDescent="0.25">
      <c r="A42" s="79">
        <v>1</v>
      </c>
      <c r="B42" s="80" t="s">
        <v>82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</row>
    <row r="43" spans="1:17" s="8" customFormat="1" x14ac:dyDescent="0.25">
      <c r="A43" s="79"/>
      <c r="B43" s="12" t="s">
        <v>70</v>
      </c>
      <c r="C43" s="12" t="s">
        <v>83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1</v>
      </c>
      <c r="P43" s="17"/>
    </row>
    <row r="44" spans="1:17" s="8" customFormat="1" ht="21.75" customHeight="1" x14ac:dyDescent="0.25">
      <c r="A44" s="79"/>
      <c r="B44" s="12" t="s">
        <v>71</v>
      </c>
      <c r="C44" s="12" t="s">
        <v>83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1</v>
      </c>
      <c r="N44" s="12">
        <v>0</v>
      </c>
      <c r="O44" s="12">
        <v>2</v>
      </c>
      <c r="P44" s="33">
        <f>O44/O43*100</f>
        <v>200</v>
      </c>
      <c r="Q44" s="34">
        <v>1</v>
      </c>
    </row>
    <row r="45" spans="1:17" s="8" customFormat="1" ht="1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32"/>
      <c r="Q45" s="22"/>
    </row>
    <row r="46" spans="1:17" s="8" customFormat="1" ht="18.399999999999999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82" t="s">
        <v>84</v>
      </c>
      <c r="M46" s="82"/>
      <c r="N46" s="82"/>
      <c r="O46" s="82"/>
      <c r="P46" s="35">
        <f>Q44/1</f>
        <v>1</v>
      </c>
      <c r="Q46" s="22"/>
    </row>
    <row r="47" spans="1:17" s="8" customFormat="1" ht="1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3"/>
      <c r="M47" s="22"/>
      <c r="N47" s="22"/>
      <c r="O47" s="22"/>
      <c r="P47" s="32"/>
      <c r="Q47" s="22"/>
    </row>
    <row r="48" spans="1:17" ht="17.25" customHeight="1" x14ac:dyDescent="0.25">
      <c r="A48" s="83" t="s">
        <v>50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"/>
    </row>
    <row r="49" spans="1:17" ht="15" customHeight="1" x14ac:dyDescent="0.25">
      <c r="A49" s="83" t="s">
        <v>85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"/>
    </row>
    <row r="50" spans="1:17" ht="15.75" customHeight="1" x14ac:dyDescent="0.25">
      <c r="A50" s="83" t="s">
        <v>52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"/>
    </row>
    <row r="51" spans="1:17" ht="15" customHeight="1" x14ac:dyDescent="0.25">
      <c r="Q51" s="8"/>
    </row>
    <row r="52" spans="1:17" ht="60" customHeight="1" x14ac:dyDescent="0.25">
      <c r="A52" s="84" t="s">
        <v>36</v>
      </c>
      <c r="B52" s="84" t="s">
        <v>53</v>
      </c>
      <c r="C52" s="84" t="s">
        <v>54</v>
      </c>
      <c r="D52" s="84" t="s">
        <v>55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 t="s">
        <v>56</v>
      </c>
      <c r="P52" s="85" t="s">
        <v>57</v>
      </c>
      <c r="Q52" s="8"/>
    </row>
    <row r="53" spans="1:17" x14ac:dyDescent="0.25">
      <c r="A53" s="84"/>
      <c r="B53" s="84"/>
      <c r="C53" s="84"/>
      <c r="D53" s="12" t="s">
        <v>58</v>
      </c>
      <c r="E53" s="12" t="s">
        <v>59</v>
      </c>
      <c r="F53" s="12" t="s">
        <v>60</v>
      </c>
      <c r="G53" s="12" t="s">
        <v>61</v>
      </c>
      <c r="H53" s="12" t="s">
        <v>62</v>
      </c>
      <c r="I53" s="12" t="s">
        <v>63</v>
      </c>
      <c r="J53" s="12" t="s">
        <v>64</v>
      </c>
      <c r="K53" s="12" t="s">
        <v>65</v>
      </c>
      <c r="L53" s="12" t="s">
        <v>66</v>
      </c>
      <c r="M53" s="12" t="s">
        <v>67</v>
      </c>
      <c r="N53" s="12" t="s">
        <v>68</v>
      </c>
      <c r="O53" s="84"/>
      <c r="P53" s="85"/>
      <c r="Q53" s="8"/>
    </row>
    <row r="54" spans="1:17" x14ac:dyDescent="0.25">
      <c r="A54" s="12">
        <v>1</v>
      </c>
      <c r="B54" s="12">
        <v>2</v>
      </c>
      <c r="C54" s="12">
        <v>3</v>
      </c>
      <c r="D54" s="12">
        <v>4</v>
      </c>
      <c r="E54" s="12">
        <v>5</v>
      </c>
      <c r="F54" s="12">
        <v>6</v>
      </c>
      <c r="G54" s="12">
        <v>7</v>
      </c>
      <c r="H54" s="12">
        <v>8</v>
      </c>
      <c r="I54" s="12">
        <v>9</v>
      </c>
      <c r="J54" s="12">
        <v>10</v>
      </c>
      <c r="K54" s="12">
        <v>11</v>
      </c>
      <c r="L54" s="12">
        <v>12</v>
      </c>
      <c r="M54" s="12">
        <v>13</v>
      </c>
      <c r="N54" s="12">
        <v>14</v>
      </c>
      <c r="O54" s="12">
        <v>15</v>
      </c>
      <c r="P54" s="17"/>
      <c r="Q54" s="8"/>
    </row>
    <row r="55" spans="1:17" ht="31.35" customHeight="1" x14ac:dyDescent="0.25">
      <c r="A55" s="79">
        <v>1</v>
      </c>
      <c r="B55" s="80" t="s">
        <v>86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"/>
    </row>
    <row r="56" spans="1:17" x14ac:dyDescent="0.25">
      <c r="A56" s="79"/>
      <c r="B56" s="12" t="s">
        <v>70</v>
      </c>
      <c r="C56" s="12" t="s">
        <v>83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8</v>
      </c>
      <c r="N56" s="12">
        <v>0</v>
      </c>
      <c r="O56" s="12">
        <v>8</v>
      </c>
      <c r="P56" s="12">
        <v>0</v>
      </c>
      <c r="Q56" s="8"/>
    </row>
    <row r="57" spans="1:17" ht="21.75" customHeight="1" x14ac:dyDescent="0.25">
      <c r="A57" s="79"/>
      <c r="B57" s="12" t="s">
        <v>71</v>
      </c>
      <c r="C57" s="12" t="s">
        <v>83</v>
      </c>
      <c r="D57" s="12">
        <v>0</v>
      </c>
      <c r="E57" s="12">
        <v>0</v>
      </c>
      <c r="F57" s="12">
        <v>3</v>
      </c>
      <c r="G57" s="12">
        <v>5</v>
      </c>
      <c r="H57" s="12">
        <v>0</v>
      </c>
      <c r="I57" s="12">
        <v>0</v>
      </c>
      <c r="J57" s="12">
        <v>1</v>
      </c>
      <c r="K57" s="12">
        <v>0</v>
      </c>
      <c r="L57" s="12">
        <v>0</v>
      </c>
      <c r="M57" s="12">
        <v>0</v>
      </c>
      <c r="N57" s="12">
        <v>2</v>
      </c>
      <c r="O57" s="12">
        <v>11</v>
      </c>
      <c r="P57" s="33">
        <f>O57/O56*100</f>
        <v>137.5</v>
      </c>
      <c r="Q57" s="34">
        <v>1</v>
      </c>
    </row>
    <row r="58" spans="1:17" ht="37.700000000000003" customHeight="1" x14ac:dyDescent="0.25">
      <c r="A58" s="79">
        <v>2</v>
      </c>
      <c r="B58" s="81" t="s">
        <v>199</v>
      </c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"/>
    </row>
    <row r="59" spans="1:17" x14ac:dyDescent="0.25">
      <c r="A59" s="79"/>
      <c r="B59" s="12" t="s">
        <v>70</v>
      </c>
      <c r="C59" s="12" t="s">
        <v>83</v>
      </c>
      <c r="D59" s="12">
        <v>0</v>
      </c>
      <c r="E59" s="12">
        <v>0</v>
      </c>
      <c r="F59" s="12">
        <v>0</v>
      </c>
      <c r="G59" s="12">
        <v>0</v>
      </c>
      <c r="H59" s="12">
        <v>400</v>
      </c>
      <c r="I59" s="12">
        <v>400</v>
      </c>
      <c r="J59" s="12">
        <v>400</v>
      </c>
      <c r="K59" s="12">
        <v>400</v>
      </c>
      <c r="L59" s="12">
        <v>400</v>
      </c>
      <c r="M59" s="12">
        <v>400</v>
      </c>
      <c r="N59" s="12">
        <v>390</v>
      </c>
      <c r="O59" s="12">
        <f>H59+I59+J59+K59+L59+M59+N59</f>
        <v>2790</v>
      </c>
      <c r="P59" s="17"/>
      <c r="Q59" s="8"/>
    </row>
    <row r="60" spans="1:17" ht="21.75" customHeight="1" x14ac:dyDescent="0.25">
      <c r="A60" s="79"/>
      <c r="B60" s="12" t="s">
        <v>71</v>
      </c>
      <c r="C60" s="12" t="s">
        <v>83</v>
      </c>
      <c r="D60" s="12">
        <v>1047</v>
      </c>
      <c r="E60" s="12">
        <v>0</v>
      </c>
      <c r="F60" s="12">
        <v>259</v>
      </c>
      <c r="G60" s="12">
        <v>198</v>
      </c>
      <c r="H60" s="12">
        <v>34</v>
      </c>
      <c r="I60" s="12">
        <v>0</v>
      </c>
      <c r="J60" s="12">
        <v>75</v>
      </c>
      <c r="K60" s="12">
        <v>89</v>
      </c>
      <c r="L60" s="12">
        <v>242</v>
      </c>
      <c r="M60" s="12">
        <v>19</v>
      </c>
      <c r="N60" s="12">
        <v>260</v>
      </c>
      <c r="O60" s="12">
        <v>2223</v>
      </c>
      <c r="P60" s="33">
        <f>O60/O59*100</f>
        <v>79.677419354838705</v>
      </c>
      <c r="Q60" s="34">
        <v>0.79677419354838697</v>
      </c>
    </row>
    <row r="62" spans="1:17" ht="15.75" customHeight="1" x14ac:dyDescent="0.25">
      <c r="L62" s="82" t="s">
        <v>75</v>
      </c>
      <c r="M62" s="82"/>
      <c r="N62" s="82"/>
      <c r="O62" s="82"/>
      <c r="P62" s="35">
        <f>(Q57+Q60)/2</f>
        <v>0.89838709677419348</v>
      </c>
    </row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52"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A11:A13"/>
    <mergeCell ref="B11:P11"/>
    <mergeCell ref="A14:A16"/>
    <mergeCell ref="B14:P14"/>
    <mergeCell ref="A17:A19"/>
    <mergeCell ref="B17:P17"/>
    <mergeCell ref="A20:A22"/>
    <mergeCell ref="B20:P20"/>
    <mergeCell ref="L23:O23"/>
    <mergeCell ref="A24:A26"/>
    <mergeCell ref="B24:P24"/>
    <mergeCell ref="A27:A29"/>
    <mergeCell ref="B27:P27"/>
    <mergeCell ref="L30:O30"/>
    <mergeCell ref="A31:A33"/>
    <mergeCell ref="B31:P31"/>
    <mergeCell ref="L34:O34"/>
    <mergeCell ref="A35:P35"/>
    <mergeCell ref="A36:P36"/>
    <mergeCell ref="A37:P37"/>
    <mergeCell ref="A39:A40"/>
    <mergeCell ref="B39:B40"/>
    <mergeCell ref="C39:C40"/>
    <mergeCell ref="D39:N39"/>
    <mergeCell ref="O39:O40"/>
    <mergeCell ref="P39:P40"/>
    <mergeCell ref="A42:A44"/>
    <mergeCell ref="B42:P42"/>
    <mergeCell ref="L46:O46"/>
    <mergeCell ref="A48:P48"/>
    <mergeCell ref="A49:P49"/>
    <mergeCell ref="A50:P50"/>
    <mergeCell ref="A52:A53"/>
    <mergeCell ref="B52:B53"/>
    <mergeCell ref="C52:C53"/>
    <mergeCell ref="D52:N52"/>
    <mergeCell ref="O52:O53"/>
    <mergeCell ref="P52:P53"/>
    <mergeCell ref="A55:A57"/>
    <mergeCell ref="B55:P55"/>
    <mergeCell ref="A58:A60"/>
    <mergeCell ref="B58:P58"/>
    <mergeCell ref="L62:O62"/>
  </mergeCells>
  <pageMargins left="0.7" right="0.7" top="0.75" bottom="0.75" header="0.511811023622047" footer="0.511811023622047"/>
  <pageSetup paperSize="9" scale="75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1"/>
  <sheetViews>
    <sheetView view="pageBreakPreview" topLeftCell="A55" zoomScale="85" zoomScaleNormal="95" zoomScalePageLayoutView="85" workbookViewId="0">
      <selection activeCell="N57" sqref="N57"/>
    </sheetView>
  </sheetViews>
  <sheetFormatPr defaultColWidth="8.7109375" defaultRowHeight="15" customHeight="1" x14ac:dyDescent="0.25"/>
  <cols>
    <col min="1" max="1" width="8.7109375" style="8"/>
    <col min="2" max="2" width="31.85546875" style="22" customWidth="1"/>
    <col min="3" max="3" width="19.28515625" style="8" customWidth="1"/>
    <col min="4" max="4" width="18.7109375" style="8" customWidth="1"/>
    <col min="5" max="5" width="55.7109375" style="8" customWidth="1"/>
    <col min="6" max="6" width="33.5703125" style="8" customWidth="1"/>
    <col min="7" max="7" width="48.85546875" style="8" customWidth="1"/>
    <col min="8" max="8" width="14.140625" style="8" customWidth="1"/>
    <col min="19" max="16374" width="8.7109375" style="8"/>
    <col min="16375" max="16384" width="11.5703125" style="8" customWidth="1"/>
  </cols>
  <sheetData>
    <row r="1" spans="1:8" x14ac:dyDescent="0.25">
      <c r="A1" s="7"/>
      <c r="B1" s="7"/>
      <c r="C1" s="7"/>
      <c r="D1" s="7"/>
      <c r="E1" s="7"/>
      <c r="F1" s="7"/>
      <c r="G1" s="7"/>
      <c r="H1" s="7"/>
    </row>
    <row r="2" spans="1:8" x14ac:dyDescent="0.25">
      <c r="A2" s="73" t="s">
        <v>87</v>
      </c>
      <c r="B2" s="73"/>
      <c r="C2" s="73"/>
      <c r="D2" s="73"/>
      <c r="E2" s="73"/>
      <c r="F2" s="73"/>
      <c r="G2" s="73"/>
      <c r="H2" s="73"/>
    </row>
    <row r="3" spans="1:8" ht="13.35" customHeight="1" x14ac:dyDescent="0.25">
      <c r="A3" s="7"/>
      <c r="B3" s="6"/>
      <c r="C3" s="89" t="s">
        <v>88</v>
      </c>
      <c r="D3" s="89"/>
      <c r="E3" s="89"/>
      <c r="F3" s="89"/>
      <c r="G3" s="89"/>
      <c r="H3" s="89"/>
    </row>
    <row r="4" spans="1:8" x14ac:dyDescent="0.25"/>
    <row r="5" spans="1:8" ht="49.15" customHeight="1" x14ac:dyDescent="0.25">
      <c r="A5" s="12" t="s">
        <v>89</v>
      </c>
      <c r="B5" s="12" t="s">
        <v>90</v>
      </c>
      <c r="C5" s="12" t="s">
        <v>91</v>
      </c>
      <c r="D5" s="12" t="s">
        <v>92</v>
      </c>
      <c r="E5" s="12" t="s">
        <v>93</v>
      </c>
      <c r="F5" s="12" t="s">
        <v>94</v>
      </c>
      <c r="G5" s="12" t="s">
        <v>95</v>
      </c>
      <c r="H5" s="12" t="s">
        <v>96</v>
      </c>
    </row>
    <row r="6" spans="1:8" x14ac:dyDescent="0.25">
      <c r="A6" s="21">
        <v>1</v>
      </c>
      <c r="B6" s="12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/>
    </row>
    <row r="7" spans="1:8" ht="26.25" customHeight="1" x14ac:dyDescent="0.25">
      <c r="A7" s="21" t="s">
        <v>97</v>
      </c>
      <c r="B7" s="84" t="s">
        <v>98</v>
      </c>
      <c r="C7" s="84"/>
      <c r="D7" s="84"/>
      <c r="E7" s="84"/>
      <c r="F7" s="84"/>
      <c r="G7" s="84"/>
      <c r="H7" s="21"/>
    </row>
    <row r="8" spans="1:8" ht="60" x14ac:dyDescent="0.25">
      <c r="A8" s="36" t="s">
        <v>99</v>
      </c>
      <c r="B8" s="12" t="s">
        <v>100</v>
      </c>
      <c r="C8" s="21"/>
      <c r="D8" s="21"/>
      <c r="E8" s="21"/>
      <c r="F8" s="21"/>
      <c r="G8" s="21"/>
      <c r="H8" s="21"/>
    </row>
    <row r="9" spans="1:8" ht="66.599999999999994" customHeight="1" x14ac:dyDescent="0.25">
      <c r="A9" s="21" t="s">
        <v>101</v>
      </c>
      <c r="B9" s="12" t="s">
        <v>102</v>
      </c>
      <c r="C9" s="37">
        <v>45667</v>
      </c>
      <c r="D9" s="37">
        <v>45653</v>
      </c>
      <c r="E9" s="12" t="s">
        <v>103</v>
      </c>
      <c r="F9" s="12" t="s">
        <v>104</v>
      </c>
      <c r="G9" s="12" t="s">
        <v>105</v>
      </c>
      <c r="H9" s="38" t="s">
        <v>106</v>
      </c>
    </row>
    <row r="10" spans="1:8" ht="114.75" customHeight="1" x14ac:dyDescent="0.25">
      <c r="A10" s="21" t="s">
        <v>107</v>
      </c>
      <c r="B10" s="12" t="s">
        <v>108</v>
      </c>
      <c r="C10" s="37">
        <v>45839</v>
      </c>
      <c r="D10" s="37">
        <v>46006</v>
      </c>
      <c r="E10" s="12" t="s">
        <v>103</v>
      </c>
      <c r="F10" s="12" t="s">
        <v>109</v>
      </c>
      <c r="G10" s="12" t="s">
        <v>110</v>
      </c>
      <c r="H10" s="38" t="s">
        <v>111</v>
      </c>
    </row>
    <row r="11" spans="1:8" ht="75" x14ac:dyDescent="0.25">
      <c r="A11" s="21" t="s">
        <v>112</v>
      </c>
      <c r="B11" s="12" t="s">
        <v>113</v>
      </c>
      <c r="C11" s="37">
        <v>46011</v>
      </c>
      <c r="D11" s="37">
        <v>46016</v>
      </c>
      <c r="E11" s="12" t="s">
        <v>103</v>
      </c>
      <c r="F11" s="12" t="s">
        <v>114</v>
      </c>
      <c r="G11" s="12" t="s">
        <v>115</v>
      </c>
      <c r="H11" s="38" t="s">
        <v>111</v>
      </c>
    </row>
    <row r="12" spans="1:8" ht="45" x14ac:dyDescent="0.25">
      <c r="A12" s="21" t="s">
        <v>116</v>
      </c>
      <c r="B12" s="12" t="s">
        <v>117</v>
      </c>
      <c r="C12" s="37">
        <v>46019</v>
      </c>
      <c r="D12" s="37">
        <v>46017</v>
      </c>
      <c r="E12" s="12" t="s">
        <v>103</v>
      </c>
      <c r="F12" s="12" t="s">
        <v>118</v>
      </c>
      <c r="G12" s="12"/>
      <c r="H12" s="38" t="s">
        <v>106</v>
      </c>
    </row>
    <row r="13" spans="1:8" ht="30" x14ac:dyDescent="0.25">
      <c r="G13" s="39" t="s">
        <v>119</v>
      </c>
      <c r="H13" s="14">
        <f>2/4</f>
        <v>0.5</v>
      </c>
    </row>
    <row r="14" spans="1:8" ht="49.9" customHeight="1" x14ac:dyDescent="0.25">
      <c r="A14" s="21" t="s">
        <v>120</v>
      </c>
      <c r="B14" s="84" t="s">
        <v>121</v>
      </c>
      <c r="C14" s="84"/>
      <c r="D14" s="84"/>
      <c r="E14" s="84"/>
      <c r="F14" s="84"/>
      <c r="G14" s="84"/>
      <c r="H14" s="21"/>
    </row>
    <row r="15" spans="1:8" ht="75" x14ac:dyDescent="0.25">
      <c r="A15" s="36" t="s">
        <v>122</v>
      </c>
      <c r="B15" s="12" t="s">
        <v>123</v>
      </c>
      <c r="C15" s="21"/>
      <c r="D15" s="21"/>
      <c r="E15" s="21"/>
      <c r="F15" s="21"/>
      <c r="G15" s="21"/>
      <c r="H15" s="21"/>
    </row>
    <row r="16" spans="1:8" ht="66.75" customHeight="1" x14ac:dyDescent="0.25">
      <c r="A16" s="36" t="s">
        <v>124</v>
      </c>
      <c r="B16" s="12" t="s">
        <v>102</v>
      </c>
      <c r="C16" s="37">
        <v>45667</v>
      </c>
      <c r="D16" s="37">
        <v>45653</v>
      </c>
      <c r="E16" s="12" t="s">
        <v>125</v>
      </c>
      <c r="F16" s="12" t="s">
        <v>104</v>
      </c>
      <c r="G16" s="12" t="s">
        <v>105</v>
      </c>
      <c r="H16" s="38" t="s">
        <v>106</v>
      </c>
    </row>
    <row r="17" spans="1:8" ht="57.95" customHeight="1" x14ac:dyDescent="0.25">
      <c r="A17" s="21" t="s">
        <v>126</v>
      </c>
      <c r="B17" s="12" t="s">
        <v>108</v>
      </c>
      <c r="C17" s="37">
        <v>45839</v>
      </c>
      <c r="D17" s="37">
        <v>45838</v>
      </c>
      <c r="E17" s="12" t="s">
        <v>125</v>
      </c>
      <c r="F17" s="12" t="s">
        <v>127</v>
      </c>
      <c r="G17" s="12"/>
      <c r="H17" s="38" t="s">
        <v>106</v>
      </c>
    </row>
    <row r="18" spans="1:8" ht="95.45" customHeight="1" x14ac:dyDescent="0.25">
      <c r="A18" s="21" t="s">
        <v>128</v>
      </c>
      <c r="B18" s="12" t="s">
        <v>113</v>
      </c>
      <c r="C18" s="37">
        <v>46011</v>
      </c>
      <c r="D18" s="37">
        <v>45999</v>
      </c>
      <c r="E18" s="12" t="s">
        <v>125</v>
      </c>
      <c r="F18" s="15" t="s">
        <v>129</v>
      </c>
      <c r="G18" s="12"/>
      <c r="H18" s="38" t="s">
        <v>106</v>
      </c>
    </row>
    <row r="19" spans="1:8" ht="55.35" customHeight="1" x14ac:dyDescent="0.25">
      <c r="A19" s="21" t="s">
        <v>130</v>
      </c>
      <c r="B19" s="12" t="s">
        <v>117</v>
      </c>
      <c r="C19" s="37">
        <v>46019</v>
      </c>
      <c r="D19" s="37">
        <v>46001</v>
      </c>
      <c r="E19" s="12" t="s">
        <v>125</v>
      </c>
      <c r="F19" s="20" t="s">
        <v>131</v>
      </c>
      <c r="G19" s="12"/>
      <c r="H19" s="38" t="s">
        <v>106</v>
      </c>
    </row>
    <row r="20" spans="1:8" ht="30" x14ac:dyDescent="0.25">
      <c r="G20" s="39" t="s">
        <v>132</v>
      </c>
      <c r="H20" s="14">
        <f>4/4</f>
        <v>1</v>
      </c>
    </row>
    <row r="21" spans="1:8" ht="25.35" customHeight="1" x14ac:dyDescent="0.25">
      <c r="A21" s="21" t="s">
        <v>133</v>
      </c>
      <c r="B21" s="84" t="s">
        <v>134</v>
      </c>
      <c r="C21" s="84"/>
      <c r="D21" s="84"/>
      <c r="E21" s="84"/>
      <c r="F21" s="84"/>
      <c r="G21" s="84"/>
      <c r="H21" s="21"/>
    </row>
    <row r="22" spans="1:8" ht="120" x14ac:dyDescent="0.25">
      <c r="A22" s="36" t="s">
        <v>135</v>
      </c>
      <c r="B22" s="12" t="s">
        <v>136</v>
      </c>
      <c r="C22" s="21"/>
      <c r="D22" s="21"/>
      <c r="E22" s="21"/>
      <c r="F22" s="21"/>
      <c r="G22" s="21"/>
      <c r="H22" s="21"/>
    </row>
    <row r="23" spans="1:8" ht="63.2" customHeight="1" x14ac:dyDescent="0.25">
      <c r="A23" s="36" t="s">
        <v>137</v>
      </c>
      <c r="B23" s="12" t="s">
        <v>102</v>
      </c>
      <c r="C23" s="37">
        <v>45667</v>
      </c>
      <c r="D23" s="37">
        <v>45653</v>
      </c>
      <c r="E23" s="12" t="s">
        <v>138</v>
      </c>
      <c r="F23" s="12" t="s">
        <v>104</v>
      </c>
      <c r="G23" s="12" t="s">
        <v>105</v>
      </c>
      <c r="H23" s="38" t="s">
        <v>106</v>
      </c>
    </row>
    <row r="24" spans="1:8" ht="65.849999999999994" customHeight="1" x14ac:dyDescent="0.25">
      <c r="A24" s="21" t="s">
        <v>139</v>
      </c>
      <c r="B24" s="12" t="s">
        <v>108</v>
      </c>
      <c r="C24" s="37">
        <v>45839</v>
      </c>
      <c r="D24" s="37">
        <v>45961</v>
      </c>
      <c r="E24" s="12" t="s">
        <v>138</v>
      </c>
      <c r="F24" s="12" t="s">
        <v>140</v>
      </c>
      <c r="G24" s="12" t="s">
        <v>141</v>
      </c>
      <c r="H24" s="38" t="s">
        <v>111</v>
      </c>
    </row>
    <row r="25" spans="1:8" ht="86.85" customHeight="1" x14ac:dyDescent="0.25">
      <c r="A25" s="21" t="s">
        <v>142</v>
      </c>
      <c r="B25" s="12" t="s">
        <v>113</v>
      </c>
      <c r="C25" s="37">
        <v>46011</v>
      </c>
      <c r="D25" s="37">
        <v>46016</v>
      </c>
      <c r="E25" s="12" t="s">
        <v>138</v>
      </c>
      <c r="F25" s="15" t="s">
        <v>143</v>
      </c>
      <c r="G25" s="12" t="s">
        <v>144</v>
      </c>
      <c r="H25" s="38" t="s">
        <v>111</v>
      </c>
    </row>
    <row r="26" spans="1:8" ht="53.65" customHeight="1" x14ac:dyDescent="0.25">
      <c r="A26" s="21" t="s">
        <v>145</v>
      </c>
      <c r="B26" s="12" t="s">
        <v>117</v>
      </c>
      <c r="C26" s="37">
        <v>46019</v>
      </c>
      <c r="D26" s="37">
        <v>46020</v>
      </c>
      <c r="E26" s="12" t="s">
        <v>138</v>
      </c>
      <c r="F26" s="12" t="s">
        <v>146</v>
      </c>
      <c r="G26" s="12" t="s">
        <v>147</v>
      </c>
      <c r="H26" s="38" t="s">
        <v>111</v>
      </c>
    </row>
    <row r="27" spans="1:8" ht="38.1" customHeight="1" x14ac:dyDescent="0.25">
      <c r="A27" s="40"/>
      <c r="B27" s="41"/>
      <c r="C27" s="42"/>
      <c r="D27" s="42"/>
      <c r="E27" s="42"/>
      <c r="F27" s="43"/>
      <c r="G27" s="39" t="s">
        <v>148</v>
      </c>
      <c r="H27" s="14">
        <f>1/4</f>
        <v>0.25</v>
      </c>
    </row>
    <row r="29" spans="1:8" ht="15" customHeight="1" x14ac:dyDescent="0.25">
      <c r="H29" s="9"/>
    </row>
    <row r="30" spans="1:8" x14ac:dyDescent="0.25">
      <c r="A30" s="73" t="s">
        <v>87</v>
      </c>
      <c r="B30" s="73"/>
      <c r="C30" s="73"/>
      <c r="D30" s="73"/>
      <c r="E30" s="73"/>
      <c r="F30" s="73"/>
      <c r="G30" s="73"/>
      <c r="H30" s="73"/>
    </row>
    <row r="31" spans="1:8" ht="21.6" customHeight="1" x14ac:dyDescent="0.25">
      <c r="A31" s="88" t="s">
        <v>149</v>
      </c>
      <c r="B31" s="88"/>
      <c r="C31" s="88"/>
      <c r="D31" s="88"/>
      <c r="E31" s="88"/>
      <c r="F31" s="88"/>
      <c r="G31" s="88"/>
      <c r="H31" s="3"/>
    </row>
    <row r="33" spans="1:8" ht="42.6" customHeight="1" x14ac:dyDescent="0.25">
      <c r="A33" s="12" t="s">
        <v>89</v>
      </c>
      <c r="B33" s="12" t="s">
        <v>90</v>
      </c>
      <c r="C33" s="12" t="s">
        <v>91</v>
      </c>
      <c r="D33" s="12" t="s">
        <v>92</v>
      </c>
      <c r="E33" s="12" t="s">
        <v>93</v>
      </c>
      <c r="F33" s="12" t="s">
        <v>94</v>
      </c>
      <c r="G33" s="12" t="s">
        <v>95</v>
      </c>
      <c r="H33" s="12" t="s">
        <v>96</v>
      </c>
    </row>
    <row r="34" spans="1:8" x14ac:dyDescent="0.25">
      <c r="A34" s="21">
        <v>1</v>
      </c>
      <c r="B34" s="12">
        <v>2</v>
      </c>
      <c r="C34" s="21">
        <v>3</v>
      </c>
      <c r="D34" s="21">
        <v>4</v>
      </c>
      <c r="E34" s="21">
        <v>5</v>
      </c>
      <c r="F34" s="21">
        <v>6</v>
      </c>
      <c r="G34" s="21">
        <v>7</v>
      </c>
      <c r="H34" s="21"/>
    </row>
    <row r="35" spans="1:8" ht="26.1" customHeight="1" x14ac:dyDescent="0.25">
      <c r="A35" s="21" t="s">
        <v>97</v>
      </c>
      <c r="B35" s="75" t="s">
        <v>150</v>
      </c>
      <c r="C35" s="75"/>
      <c r="D35" s="75"/>
      <c r="E35" s="75"/>
      <c r="F35" s="75"/>
      <c r="G35" s="75"/>
      <c r="H35" s="21"/>
    </row>
    <row r="36" spans="1:8" ht="60" x14ac:dyDescent="0.25">
      <c r="A36" s="36" t="s">
        <v>99</v>
      </c>
      <c r="B36" s="12" t="s">
        <v>100</v>
      </c>
      <c r="C36" s="21"/>
      <c r="D36" s="21"/>
      <c r="E36" s="21"/>
      <c r="F36" s="21"/>
      <c r="G36" s="21"/>
      <c r="H36" s="21"/>
    </row>
    <row r="37" spans="1:8" ht="75" x14ac:dyDescent="0.25">
      <c r="A37" s="21" t="s">
        <v>101</v>
      </c>
      <c r="B37" s="12" t="s">
        <v>102</v>
      </c>
      <c r="C37" s="37">
        <v>45930</v>
      </c>
      <c r="D37" s="37">
        <v>45896</v>
      </c>
      <c r="E37" s="12" t="s">
        <v>151</v>
      </c>
      <c r="F37" s="12" t="s">
        <v>104</v>
      </c>
      <c r="G37" s="12" t="s">
        <v>152</v>
      </c>
      <c r="H37" s="38" t="s">
        <v>106</v>
      </c>
    </row>
    <row r="38" spans="1:8" ht="173.85" customHeight="1" x14ac:dyDescent="0.25">
      <c r="A38" s="21" t="s">
        <v>107</v>
      </c>
      <c r="B38" s="12" t="s">
        <v>108</v>
      </c>
      <c r="C38" s="37">
        <v>45945</v>
      </c>
      <c r="D38" s="44" t="s">
        <v>153</v>
      </c>
      <c r="E38" s="12" t="s">
        <v>151</v>
      </c>
      <c r="F38" s="12" t="s">
        <v>154</v>
      </c>
      <c r="G38" s="15" t="s">
        <v>155</v>
      </c>
      <c r="H38" s="38" t="s">
        <v>111</v>
      </c>
    </row>
    <row r="39" spans="1:8" ht="55.9" customHeight="1" x14ac:dyDescent="0.25">
      <c r="A39" s="21" t="s">
        <v>112</v>
      </c>
      <c r="B39" s="12" t="s">
        <v>113</v>
      </c>
      <c r="C39" s="37">
        <v>46006</v>
      </c>
      <c r="D39" s="44" t="s">
        <v>156</v>
      </c>
      <c r="E39" s="12" t="s">
        <v>151</v>
      </c>
      <c r="F39" s="45" t="s">
        <v>157</v>
      </c>
      <c r="G39" s="12" t="s">
        <v>158</v>
      </c>
      <c r="H39" s="38" t="s">
        <v>111</v>
      </c>
    </row>
    <row r="40" spans="1:8" ht="60" x14ac:dyDescent="0.25">
      <c r="A40" s="21" t="s">
        <v>116</v>
      </c>
      <c r="B40" s="12" t="s">
        <v>117</v>
      </c>
      <c r="C40" s="37">
        <v>46016</v>
      </c>
      <c r="D40" s="44" t="s">
        <v>159</v>
      </c>
      <c r="E40" s="12" t="s">
        <v>151</v>
      </c>
      <c r="F40" s="12" t="s">
        <v>160</v>
      </c>
      <c r="G40" s="12"/>
      <c r="H40" s="38" t="s">
        <v>106</v>
      </c>
    </row>
    <row r="41" spans="1:8" ht="29.85" customHeight="1" x14ac:dyDescent="0.25">
      <c r="G41" s="39" t="s">
        <v>119</v>
      </c>
      <c r="H41" s="14">
        <f>2/4</f>
        <v>0.5</v>
      </c>
    </row>
    <row r="43" spans="1:8" x14ac:dyDescent="0.25">
      <c r="A43" s="73" t="s">
        <v>87</v>
      </c>
      <c r="B43" s="73"/>
      <c r="C43" s="73"/>
      <c r="D43" s="73"/>
      <c r="E43" s="73"/>
      <c r="F43" s="73"/>
      <c r="G43" s="73"/>
      <c r="H43" s="73"/>
    </row>
    <row r="44" spans="1:8" ht="21.6" customHeight="1" x14ac:dyDescent="0.25">
      <c r="A44" s="88" t="s">
        <v>161</v>
      </c>
      <c r="B44" s="88"/>
      <c r="C44" s="88"/>
      <c r="D44" s="88"/>
      <c r="E44" s="88"/>
      <c r="F44" s="88"/>
      <c r="G44" s="88"/>
      <c r="H44" s="88"/>
    </row>
    <row r="46" spans="1:8" ht="42.6" customHeight="1" x14ac:dyDescent="0.25">
      <c r="A46" s="12" t="s">
        <v>89</v>
      </c>
      <c r="B46" s="12" t="s">
        <v>90</v>
      </c>
      <c r="C46" s="12" t="s">
        <v>91</v>
      </c>
      <c r="D46" s="12" t="s">
        <v>92</v>
      </c>
      <c r="E46" s="12" t="s">
        <v>93</v>
      </c>
      <c r="F46" s="12" t="s">
        <v>94</v>
      </c>
      <c r="G46" s="12" t="s">
        <v>95</v>
      </c>
      <c r="H46" s="12" t="s">
        <v>96</v>
      </c>
    </row>
    <row r="47" spans="1:8" x14ac:dyDescent="0.25">
      <c r="A47" s="21">
        <v>1</v>
      </c>
      <c r="B47" s="12">
        <v>2</v>
      </c>
      <c r="C47" s="21">
        <v>3</v>
      </c>
      <c r="D47" s="21">
        <v>4</v>
      </c>
      <c r="E47" s="21">
        <v>5</v>
      </c>
      <c r="F47" s="21">
        <v>6</v>
      </c>
      <c r="G47" s="21">
        <v>7</v>
      </c>
      <c r="H47" s="21"/>
    </row>
    <row r="48" spans="1:8" ht="33.6" customHeight="1" x14ac:dyDescent="0.25">
      <c r="A48" s="21" t="s">
        <v>97</v>
      </c>
      <c r="B48" s="78" t="s">
        <v>162</v>
      </c>
      <c r="C48" s="78"/>
      <c r="D48" s="78"/>
      <c r="E48" s="78"/>
      <c r="F48" s="78"/>
      <c r="G48" s="78"/>
      <c r="H48" s="21"/>
    </row>
    <row r="49" spans="1:8" ht="111.2" customHeight="1" x14ac:dyDescent="0.25">
      <c r="A49" s="36" t="s">
        <v>99</v>
      </c>
      <c r="B49" s="24" t="s">
        <v>163</v>
      </c>
      <c r="C49" s="2"/>
      <c r="D49" s="2"/>
      <c r="E49" s="2"/>
      <c r="F49" s="2"/>
      <c r="G49" s="2"/>
      <c r="H49" s="21"/>
    </row>
    <row r="50" spans="1:8" ht="93" customHeight="1" x14ac:dyDescent="0.25">
      <c r="A50" s="21" t="s">
        <v>101</v>
      </c>
      <c r="B50" s="12" t="s">
        <v>164</v>
      </c>
      <c r="C50" s="46">
        <v>45748</v>
      </c>
      <c r="D50" s="47">
        <v>45673</v>
      </c>
      <c r="E50" s="12" t="s">
        <v>165</v>
      </c>
      <c r="F50" s="20"/>
      <c r="G50" s="20"/>
      <c r="H50" s="48" t="s">
        <v>106</v>
      </c>
    </row>
    <row r="51" spans="1:8" ht="93" customHeight="1" x14ac:dyDescent="0.25">
      <c r="A51" s="21" t="s">
        <v>107</v>
      </c>
      <c r="B51" s="12" t="s">
        <v>166</v>
      </c>
      <c r="C51" s="46">
        <v>45777</v>
      </c>
      <c r="D51" s="47">
        <v>45715</v>
      </c>
      <c r="E51" s="12" t="s">
        <v>165</v>
      </c>
      <c r="F51" s="49" t="s">
        <v>167</v>
      </c>
      <c r="G51" s="50"/>
      <c r="H51" s="48" t="s">
        <v>106</v>
      </c>
    </row>
    <row r="52" spans="1:8" ht="93" customHeight="1" x14ac:dyDescent="0.25">
      <c r="A52" s="21" t="s">
        <v>112</v>
      </c>
      <c r="B52" s="12" t="s">
        <v>168</v>
      </c>
      <c r="C52" s="46">
        <v>45961</v>
      </c>
      <c r="D52" s="47">
        <v>45992</v>
      </c>
      <c r="E52" s="12" t="s">
        <v>165</v>
      </c>
      <c r="F52" s="50" t="s">
        <v>169</v>
      </c>
      <c r="G52" s="51" t="s">
        <v>170</v>
      </c>
      <c r="H52" s="48" t="s">
        <v>111</v>
      </c>
    </row>
    <row r="53" spans="1:8" ht="93" customHeight="1" x14ac:dyDescent="0.25">
      <c r="A53" s="21" t="s">
        <v>116</v>
      </c>
      <c r="B53" s="52" t="s">
        <v>171</v>
      </c>
      <c r="C53" s="46">
        <v>46021</v>
      </c>
      <c r="D53" s="47">
        <v>46021</v>
      </c>
      <c r="E53" s="53" t="s">
        <v>165</v>
      </c>
      <c r="F53" s="49" t="s">
        <v>172</v>
      </c>
      <c r="G53" s="50"/>
      <c r="H53" s="48" t="s">
        <v>106</v>
      </c>
    </row>
    <row r="54" spans="1:8" ht="22.35" customHeight="1" x14ac:dyDescent="0.25">
      <c r="A54" s="87"/>
      <c r="B54" s="87"/>
      <c r="C54" s="87"/>
      <c r="D54" s="87"/>
      <c r="E54" s="87"/>
      <c r="F54" s="87"/>
      <c r="G54" s="87"/>
      <c r="H54" s="87"/>
    </row>
    <row r="55" spans="1:8" ht="105" x14ac:dyDescent="0.25">
      <c r="A55" s="36" t="s">
        <v>122</v>
      </c>
      <c r="B55" s="24" t="s">
        <v>173</v>
      </c>
      <c r="C55" s="21"/>
      <c r="D55" s="21"/>
      <c r="E55" s="21"/>
      <c r="F55" s="21"/>
      <c r="G55" s="21"/>
      <c r="H55" s="21"/>
    </row>
    <row r="56" spans="1:8" ht="84.2" customHeight="1" x14ac:dyDescent="0.25">
      <c r="A56" s="21" t="s">
        <v>124</v>
      </c>
      <c r="B56" s="12" t="s">
        <v>164</v>
      </c>
      <c r="C56" s="46">
        <v>45748</v>
      </c>
      <c r="D56" s="47">
        <v>45673</v>
      </c>
      <c r="E56" s="53" t="s">
        <v>174</v>
      </c>
      <c r="F56" s="20"/>
      <c r="G56" s="20"/>
      <c r="H56" s="38" t="s">
        <v>106</v>
      </c>
    </row>
    <row r="57" spans="1:8" ht="86.85" customHeight="1" x14ac:dyDescent="0.25">
      <c r="A57" s="21" t="s">
        <v>126</v>
      </c>
      <c r="B57" s="12" t="s">
        <v>166</v>
      </c>
      <c r="C57" s="46">
        <v>45777</v>
      </c>
      <c r="D57" s="47">
        <v>45776</v>
      </c>
      <c r="E57" s="53" t="s">
        <v>174</v>
      </c>
      <c r="F57" s="49" t="s">
        <v>175</v>
      </c>
      <c r="G57" s="50"/>
      <c r="H57" s="38" t="s">
        <v>106</v>
      </c>
    </row>
    <row r="58" spans="1:8" ht="87.2" customHeight="1" x14ac:dyDescent="0.25">
      <c r="A58" s="21" t="s">
        <v>128</v>
      </c>
      <c r="B58" s="12" t="s">
        <v>168</v>
      </c>
      <c r="C58" s="46">
        <v>45961</v>
      </c>
      <c r="D58" s="47">
        <v>46009</v>
      </c>
      <c r="E58" s="53" t="s">
        <v>174</v>
      </c>
      <c r="F58" s="49" t="s">
        <v>176</v>
      </c>
      <c r="G58" s="51" t="s">
        <v>177</v>
      </c>
      <c r="H58" s="38" t="s">
        <v>111</v>
      </c>
    </row>
    <row r="59" spans="1:8" ht="87.2" customHeight="1" x14ac:dyDescent="0.25">
      <c r="A59" s="21" t="s">
        <v>130</v>
      </c>
      <c r="B59" s="52" t="s">
        <v>178</v>
      </c>
      <c r="C59" s="46">
        <v>46021</v>
      </c>
      <c r="D59" s="47">
        <v>46014</v>
      </c>
      <c r="E59" s="53" t="s">
        <v>174</v>
      </c>
      <c r="F59" s="49" t="s">
        <v>179</v>
      </c>
      <c r="G59" s="50"/>
      <c r="H59" s="38" t="s">
        <v>106</v>
      </c>
    </row>
    <row r="60" spans="1:8" ht="31.7" customHeight="1" x14ac:dyDescent="0.25">
      <c r="E60" s="54"/>
      <c r="G60" s="55" t="s">
        <v>180</v>
      </c>
      <c r="H60" s="56">
        <f>6/8</f>
        <v>0.75</v>
      </c>
    </row>
    <row r="61" spans="1:8" ht="15" customHeight="1" x14ac:dyDescent="0.25">
      <c r="H61" s="9"/>
    </row>
  </sheetData>
  <mergeCells count="12">
    <mergeCell ref="A2:H2"/>
    <mergeCell ref="C3:H3"/>
    <mergeCell ref="B7:G7"/>
    <mergeCell ref="B14:G14"/>
    <mergeCell ref="B21:G21"/>
    <mergeCell ref="B48:G48"/>
    <mergeCell ref="A54:H54"/>
    <mergeCell ref="A30:H30"/>
    <mergeCell ref="A31:G31"/>
    <mergeCell ref="B35:G35"/>
    <mergeCell ref="A43:H43"/>
    <mergeCell ref="A44:H44"/>
  </mergeCells>
  <pageMargins left="0.7" right="0.7" top="0.75" bottom="0.75" header="0.511811023622047" footer="0.511811023622047"/>
  <pageSetup paperSize="9" scale="56" fitToHeight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V23"/>
  <sheetViews>
    <sheetView tabSelected="1" view="pageBreakPreview" zoomScale="85" zoomScaleNormal="95" zoomScalePageLayoutView="85" workbookViewId="0">
      <selection activeCell="B4" sqref="B4"/>
    </sheetView>
  </sheetViews>
  <sheetFormatPr defaultColWidth="8.7109375" defaultRowHeight="15" customHeight="1" x14ac:dyDescent="0.25"/>
  <cols>
    <col min="2" max="2" width="14.7109375" customWidth="1"/>
    <col min="5" max="5" width="20" customWidth="1"/>
    <col min="9" max="9" width="8.85546875" customWidth="1"/>
    <col min="10" max="10" width="15.5703125" customWidth="1"/>
    <col min="15" max="15" width="12.140625" customWidth="1"/>
    <col min="19" max="19" width="11.85546875" customWidth="1"/>
    <col min="20" max="20" width="16.7109375" customWidth="1"/>
  </cols>
  <sheetData>
    <row r="2" spans="1:22" ht="48" customHeight="1" x14ac:dyDescent="0.25">
      <c r="A2" s="90" t="s">
        <v>181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2" ht="87" customHeight="1" x14ac:dyDescent="0.25">
      <c r="A3" s="57" t="s">
        <v>182</v>
      </c>
      <c r="B3" s="58">
        <f>(((B9+O9+T9)/3)*50%)+(50%*B5)</f>
        <v>0.90158071410680085</v>
      </c>
      <c r="C3" s="90" t="s">
        <v>200</v>
      </c>
      <c r="D3" s="90"/>
      <c r="E3" s="90"/>
    </row>
    <row r="5" spans="1:22" ht="45" customHeight="1" x14ac:dyDescent="0.25">
      <c r="A5" s="57" t="s">
        <v>49</v>
      </c>
      <c r="B5" s="59">
        <f>индикаторы!G10</f>
        <v>1</v>
      </c>
      <c r="C5" s="90" t="s">
        <v>201</v>
      </c>
      <c r="D5" s="90"/>
      <c r="E5" s="90"/>
    </row>
    <row r="7" spans="1:22" ht="46.5" customHeight="1" x14ac:dyDescent="0.25">
      <c r="A7" s="91" t="s">
        <v>18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1" t="s">
        <v>24</v>
      </c>
      <c r="N7" s="92"/>
      <c r="O7" s="92"/>
      <c r="P7" s="92"/>
      <c r="Q7" s="92"/>
      <c r="R7" s="91" t="s">
        <v>27</v>
      </c>
      <c r="S7" s="92"/>
      <c r="T7" s="92"/>
      <c r="U7" s="92"/>
      <c r="V7" s="93"/>
    </row>
    <row r="8" spans="1:22" ht="15" customHeight="1" x14ac:dyDescent="0.25">
      <c r="A8" s="72"/>
      <c r="B8" s="61"/>
      <c r="C8" s="61"/>
      <c r="D8" s="61"/>
      <c r="E8" s="61"/>
      <c r="F8" s="61"/>
      <c r="G8" s="61"/>
      <c r="H8" s="61"/>
      <c r="I8" s="61"/>
      <c r="J8" s="61"/>
      <c r="K8" s="61"/>
      <c r="L8" s="100"/>
      <c r="M8" s="72"/>
      <c r="N8" s="95"/>
      <c r="O8" s="95"/>
      <c r="P8" s="95"/>
      <c r="Q8" s="95"/>
      <c r="R8" s="64"/>
      <c r="S8" s="95"/>
      <c r="T8" s="95"/>
      <c r="U8" s="95"/>
      <c r="V8" s="63"/>
    </row>
    <row r="9" spans="1:22" ht="45" customHeight="1" x14ac:dyDescent="0.25">
      <c r="A9" s="62" t="s">
        <v>183</v>
      </c>
      <c r="B9" s="59">
        <f>(80%*((B15+F15+J15)/3))+(20%*B12)</f>
        <v>0.86939818981781014</v>
      </c>
      <c r="C9" s="90" t="s">
        <v>202</v>
      </c>
      <c r="D9" s="90"/>
      <c r="L9" s="95"/>
      <c r="M9" s="64"/>
      <c r="N9" s="96" t="s">
        <v>184</v>
      </c>
      <c r="O9" s="97">
        <f>(80%*O$15)+(20%*O$12)</f>
        <v>0.7978378378378379</v>
      </c>
      <c r="P9" s="101" t="s">
        <v>202</v>
      </c>
      <c r="Q9" s="101"/>
      <c r="R9" s="64"/>
      <c r="S9" s="96" t="s">
        <v>185</v>
      </c>
      <c r="T9" s="97">
        <f>(80%*T$15)+(20%*T$12)</f>
        <v>0.74224825698515662</v>
      </c>
      <c r="U9" s="101" t="s">
        <v>202</v>
      </c>
      <c r="V9" s="102"/>
    </row>
    <row r="10" spans="1:22" x14ac:dyDescent="0.25">
      <c r="A10" s="64"/>
      <c r="L10" s="95"/>
      <c r="M10" s="64"/>
      <c r="N10" s="95"/>
      <c r="O10" s="95"/>
      <c r="P10" s="95"/>
      <c r="Q10" s="95"/>
      <c r="R10" s="64"/>
      <c r="S10" s="95"/>
      <c r="T10" s="110"/>
      <c r="U10" s="95"/>
      <c r="V10" s="63"/>
    </row>
    <row r="11" spans="1:22" ht="15" customHeight="1" x14ac:dyDescent="0.25">
      <c r="A11" s="64"/>
      <c r="L11" s="95"/>
      <c r="M11" s="64"/>
      <c r="N11" s="95"/>
      <c r="O11" s="95"/>
      <c r="P11" s="95"/>
      <c r="Q11" s="95"/>
      <c r="R11" s="64"/>
      <c r="S11" s="95"/>
      <c r="T11" s="95"/>
      <c r="U11" s="95"/>
      <c r="V11" s="63"/>
    </row>
    <row r="12" spans="1:22" s="105" customFormat="1" ht="45" customHeight="1" x14ac:dyDescent="0.25">
      <c r="A12" s="103" t="s">
        <v>186</v>
      </c>
      <c r="B12" s="104">
        <f>финансы!E17</f>
        <v>0.9757676157557178</v>
      </c>
      <c r="C12" s="90" t="s">
        <v>203</v>
      </c>
      <c r="D12" s="90"/>
      <c r="L12" s="106"/>
      <c r="M12" s="107"/>
      <c r="N12" s="108" t="s">
        <v>187</v>
      </c>
      <c r="O12" s="109">
        <f>финансы!E33</f>
        <v>0.58918918918918917</v>
      </c>
      <c r="P12" s="90" t="s">
        <v>203</v>
      </c>
      <c r="Q12" s="90"/>
      <c r="R12" s="107"/>
      <c r="S12" s="108" t="s">
        <v>188</v>
      </c>
      <c r="T12" s="109">
        <f>финансы!E41</f>
        <v>0.29575741395804139</v>
      </c>
      <c r="U12" s="101" t="s">
        <v>203</v>
      </c>
      <c r="V12" s="102"/>
    </row>
    <row r="13" spans="1:22" ht="15" customHeight="1" x14ac:dyDescent="0.25">
      <c r="A13" s="64"/>
      <c r="L13" s="95"/>
      <c r="M13" s="64"/>
      <c r="N13" s="95"/>
      <c r="O13" s="95"/>
      <c r="P13" s="95"/>
      <c r="Q13" s="95"/>
      <c r="R13" s="64"/>
      <c r="S13" s="95"/>
      <c r="T13" s="95"/>
      <c r="U13" s="95"/>
      <c r="V13" s="63"/>
    </row>
    <row r="14" spans="1:22" ht="136.5" customHeight="1" x14ac:dyDescent="0.25">
      <c r="A14" s="94" t="s">
        <v>204</v>
      </c>
      <c r="B14" s="101"/>
      <c r="E14" s="90" t="s">
        <v>205</v>
      </c>
      <c r="F14" s="90"/>
      <c r="I14" s="90" t="s">
        <v>206</v>
      </c>
      <c r="J14" s="90"/>
      <c r="L14" s="95"/>
      <c r="M14" s="64"/>
      <c r="N14" s="101" t="s">
        <v>207</v>
      </c>
      <c r="O14" s="101"/>
      <c r="P14" s="95"/>
      <c r="Q14" s="95"/>
      <c r="R14" s="64"/>
      <c r="S14" s="101" t="s">
        <v>208</v>
      </c>
      <c r="T14" s="101"/>
      <c r="U14" s="95"/>
      <c r="V14" s="63"/>
    </row>
    <row r="15" spans="1:22" x14ac:dyDescent="0.25">
      <c r="A15" s="65" t="s">
        <v>189</v>
      </c>
      <c r="B15" s="59">
        <f>(70%*B23)+(30%*B20)</f>
        <v>0.75341749999999996</v>
      </c>
      <c r="C15" s="60"/>
      <c r="D15" s="60"/>
      <c r="E15" s="66" t="s">
        <v>190</v>
      </c>
      <c r="F15" s="59">
        <f>(70%*F23)+(30%*F20)</f>
        <v>1</v>
      </c>
      <c r="G15" s="60"/>
      <c r="H15" s="60"/>
      <c r="I15" s="66" t="s">
        <v>191</v>
      </c>
      <c r="J15" s="59">
        <f>(70%*J23)+(30%*J20)</f>
        <v>0.77499999999999991</v>
      </c>
      <c r="L15" s="95"/>
      <c r="M15" s="64"/>
      <c r="N15" s="98" t="s">
        <v>189</v>
      </c>
      <c r="O15" s="97">
        <f>(70%*O23)+(30%*O20)</f>
        <v>0.85</v>
      </c>
      <c r="P15" s="95"/>
      <c r="Q15" s="95"/>
      <c r="R15" s="64"/>
      <c r="S15" s="98" t="s">
        <v>189</v>
      </c>
      <c r="T15" s="97">
        <f>(70%*T23)+(30%*T20)</f>
        <v>0.85387096774193538</v>
      </c>
      <c r="U15" s="95"/>
      <c r="V15" s="63"/>
    </row>
    <row r="16" spans="1:22" ht="15" customHeight="1" x14ac:dyDescent="0.25">
      <c r="A16" s="64"/>
      <c r="L16" s="95"/>
      <c r="M16" s="64"/>
      <c r="N16" s="95"/>
      <c r="O16" s="95"/>
      <c r="P16" s="95"/>
      <c r="Q16" s="95"/>
      <c r="R16" s="64"/>
      <c r="S16" s="95"/>
      <c r="T16" s="95"/>
      <c r="U16" s="95"/>
      <c r="V16" s="63"/>
    </row>
    <row r="17" spans="1:22" ht="15" customHeight="1" x14ac:dyDescent="0.25">
      <c r="A17" s="64"/>
      <c r="L17" s="95"/>
      <c r="M17" s="64"/>
      <c r="N17" s="95"/>
      <c r="O17" s="95"/>
      <c r="P17" s="95"/>
      <c r="Q17" s="95"/>
      <c r="R17" s="64"/>
      <c r="S17" s="95"/>
      <c r="T17" s="95"/>
      <c r="U17" s="95"/>
      <c r="V17" s="63"/>
    </row>
    <row r="18" spans="1:22" ht="15" customHeight="1" x14ac:dyDescent="0.25">
      <c r="A18" s="64"/>
      <c r="L18" s="95"/>
      <c r="M18" s="64"/>
      <c r="N18" s="95"/>
      <c r="O18" s="95"/>
      <c r="P18" s="95"/>
      <c r="Q18" s="95"/>
      <c r="R18" s="64"/>
      <c r="S18" s="95"/>
      <c r="T18" s="95"/>
      <c r="U18" s="95"/>
      <c r="V18" s="63"/>
    </row>
    <row r="19" spans="1:22" ht="15" customHeight="1" x14ac:dyDescent="0.25">
      <c r="A19" s="64"/>
      <c r="L19" s="95"/>
      <c r="M19" s="64"/>
      <c r="N19" s="95"/>
      <c r="O19" s="95"/>
      <c r="P19" s="95"/>
      <c r="Q19" s="95"/>
      <c r="R19" s="64"/>
      <c r="S19" s="95"/>
      <c r="T19" s="95"/>
      <c r="U19" s="95"/>
      <c r="V19" s="63"/>
    </row>
    <row r="20" spans="1:22" x14ac:dyDescent="0.25">
      <c r="A20" s="65" t="s">
        <v>192</v>
      </c>
      <c r="B20" s="59">
        <f>'контрольные точки, мероприятия '!H13</f>
        <v>0.5</v>
      </c>
      <c r="E20" s="57" t="s">
        <v>193</v>
      </c>
      <c r="F20" s="59">
        <f>'контрольные точки, мероприятия '!H20</f>
        <v>1</v>
      </c>
      <c r="I20" s="57" t="s">
        <v>194</v>
      </c>
      <c r="J20" s="59">
        <f>'контрольные точки, мероприятия '!H27</f>
        <v>0.25</v>
      </c>
      <c r="L20" s="95"/>
      <c r="M20" s="64"/>
      <c r="N20" s="98" t="s">
        <v>192</v>
      </c>
      <c r="O20" s="97">
        <f>'контрольные точки, мероприятия '!H41</f>
        <v>0.5</v>
      </c>
      <c r="P20" s="95"/>
      <c r="Q20" s="95"/>
      <c r="R20" s="64"/>
      <c r="S20" s="98" t="s">
        <v>192</v>
      </c>
      <c r="T20" s="97">
        <f>'контрольные точки, мероприятия '!H60</f>
        <v>0.75</v>
      </c>
      <c r="U20" s="95"/>
      <c r="V20" s="63"/>
    </row>
    <row r="21" spans="1:22" ht="15" customHeight="1" x14ac:dyDescent="0.25">
      <c r="A21" s="64"/>
      <c r="L21" s="95"/>
      <c r="M21" s="64"/>
      <c r="N21" s="95"/>
      <c r="O21" s="95"/>
      <c r="P21" s="95"/>
      <c r="Q21" s="95"/>
      <c r="R21" s="64"/>
      <c r="S21" s="95"/>
      <c r="T21" s="95"/>
      <c r="U21" s="95"/>
      <c r="V21" s="63"/>
    </row>
    <row r="22" spans="1:22" ht="15" customHeight="1" x14ac:dyDescent="0.25">
      <c r="A22" s="64"/>
      <c r="L22" s="95"/>
      <c r="M22" s="64"/>
      <c r="N22" s="95"/>
      <c r="O22" s="95"/>
      <c r="P22" s="95"/>
      <c r="Q22" s="95"/>
      <c r="R22" s="64"/>
      <c r="S22" s="95"/>
      <c r="T22" s="95"/>
      <c r="U22" s="95"/>
      <c r="V22" s="63"/>
    </row>
    <row r="23" spans="1:22" x14ac:dyDescent="0.25">
      <c r="A23" s="67" t="s">
        <v>84</v>
      </c>
      <c r="B23" s="68">
        <f>показатели!P23</f>
        <v>0.86202500000000004</v>
      </c>
      <c r="C23" s="69"/>
      <c r="D23" s="69"/>
      <c r="E23" s="70" t="s">
        <v>195</v>
      </c>
      <c r="F23" s="68">
        <f>показатели!P30</f>
        <v>1</v>
      </c>
      <c r="G23" s="69"/>
      <c r="H23" s="69"/>
      <c r="I23" s="70" t="s">
        <v>196</v>
      </c>
      <c r="J23" s="68">
        <f>показатели!P34</f>
        <v>1</v>
      </c>
      <c r="K23" s="69"/>
      <c r="L23" s="69"/>
      <c r="M23" s="99"/>
      <c r="N23" s="70" t="s">
        <v>84</v>
      </c>
      <c r="O23" s="68">
        <f>показатели!P46</f>
        <v>1</v>
      </c>
      <c r="P23" s="69"/>
      <c r="Q23" s="69"/>
      <c r="R23" s="99"/>
      <c r="S23" s="70" t="s">
        <v>84</v>
      </c>
      <c r="T23" s="68">
        <f>показатели!P62</f>
        <v>0.89838709677419348</v>
      </c>
      <c r="U23" s="69"/>
      <c r="V23" s="71"/>
    </row>
  </sheetData>
  <mergeCells count="17">
    <mergeCell ref="A14:B14"/>
    <mergeCell ref="E14:F14"/>
    <mergeCell ref="I14:J14"/>
    <mergeCell ref="N14:O14"/>
    <mergeCell ref="S14:T14"/>
    <mergeCell ref="C9:D9"/>
    <mergeCell ref="P9:Q9"/>
    <mergeCell ref="M7:Q7"/>
    <mergeCell ref="C12:D12"/>
    <mergeCell ref="U9:V9"/>
    <mergeCell ref="P12:Q12"/>
    <mergeCell ref="U12:V12"/>
    <mergeCell ref="R7:V7"/>
    <mergeCell ref="A2:T2"/>
    <mergeCell ref="C3:E3"/>
    <mergeCell ref="C5:E5"/>
    <mergeCell ref="A7:L7"/>
  </mergeCells>
  <pageMargins left="0.7" right="0.7" top="0.75" bottom="0.75" header="0.511811023622047" footer="0.511811023622047"/>
  <pageSetup paperSize="9" scale="56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финансы</vt:lpstr>
      <vt:lpstr>индикаторы</vt:lpstr>
      <vt:lpstr>показатели</vt:lpstr>
      <vt:lpstr>контрольные точки, мероприятия </vt:lpstr>
      <vt:lpstr>Оценка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Плакида Ирина Анатольевна</dc:creator>
  <dc:description/>
  <cp:lastModifiedBy>Плакида Ирина Анатольевна</cp:lastModifiedBy>
  <cp:revision>26</cp:revision>
  <cp:lastPrinted>2026-03-19T06:39:11Z</cp:lastPrinted>
  <dcterms:created xsi:type="dcterms:W3CDTF">2026-01-29T12:13:31Z</dcterms:created>
  <dcterms:modified xsi:type="dcterms:W3CDTF">2026-03-20T09:25:50Z</dcterms:modified>
  <dc:language>ru-RU</dc:language>
</cp:coreProperties>
</file>