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kidaia\Desktop\ирина\отчеты по МП\за 2025\годовой отчет\СВОДНЫЙ годовой отчет\"/>
    </mc:Choice>
  </mc:AlternateContent>
  <xr:revisionPtr revIDLastSave="0" documentId="13_ncr:1_{494B6386-09C7-4ED3-9A50-7B2BAA726D24}" xr6:coauthVersionLast="47" xr6:coauthVersionMax="47" xr10:uidLastSave="{00000000-0000-0000-0000-000000000000}"/>
  <bookViews>
    <workbookView xWindow="-120" yWindow="-120" windowWidth="24240" windowHeight="13140" firstSheet="4" activeTab="4" xr2:uid="{053EB9BE-3227-4FAF-99F9-5A59644C4F00}"/>
  </bookViews>
  <sheets>
    <sheet name="6.18.3 финансы" sheetId="1" r:id="rId1"/>
    <sheet name="6.18.1индикаторы" sheetId="2" r:id="rId2"/>
    <sheet name="6.18.2показатели" sheetId="3" r:id="rId3"/>
    <sheet name="контрольные точки" sheetId="5" r:id="rId4"/>
    <sheet name="6.18.4оценка эффективности" sheetId="4" r:id="rId5"/>
    <sheet name="Комплексная оценка" sheetId="6" r:id="rId6"/>
  </sheets>
  <definedNames>
    <definedName name="_xlnm._FilterDatabase" localSheetId="4" hidden="1">'6.18.4оценка эффективности'!$A$3:$E$305</definedName>
    <definedName name="_xlnm.Print_Area" localSheetId="4">'6.18.4оценка эффективности'!$A$1:$E$305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E277" i="5"/>
  <c r="E275" i="5"/>
  <c r="H407" i="3"/>
  <c r="H405" i="3"/>
  <c r="F11" i="6" l="1"/>
  <c r="F16" i="6" l="1"/>
  <c r="F12" i="6"/>
  <c r="F20" i="6"/>
  <c r="F7" i="6"/>
  <c r="D7" i="6"/>
  <c r="F14" i="6"/>
  <c r="D14" i="6"/>
  <c r="E270" i="5"/>
  <c r="E271" i="5"/>
  <c r="E272" i="5"/>
  <c r="E273" i="5"/>
  <c r="E269" i="5"/>
  <c r="H402" i="3"/>
  <c r="H403" i="3"/>
  <c r="K102" i="1" l="1"/>
  <c r="M102" i="1"/>
  <c r="N102" i="1"/>
  <c r="K103" i="1"/>
  <c r="N103" i="1"/>
  <c r="K104" i="1"/>
  <c r="N104" i="1"/>
  <c r="M101" i="1"/>
  <c r="N101" i="1"/>
  <c r="K101" i="1"/>
  <c r="K98" i="1" l="1"/>
  <c r="N98" i="1"/>
  <c r="K99" i="1"/>
  <c r="N99" i="1"/>
  <c r="K100" i="1"/>
  <c r="N100" i="1"/>
  <c r="N97" i="1"/>
  <c r="K97" i="1"/>
  <c r="H391" i="3"/>
  <c r="G85" i="2"/>
  <c r="E256" i="5" l="1"/>
  <c r="E257" i="5"/>
  <c r="E258" i="5"/>
  <c r="E259" i="5"/>
  <c r="E255" i="5"/>
  <c r="H375" i="3" l="1"/>
  <c r="H376" i="3"/>
  <c r="H377" i="3"/>
  <c r="H378" i="3"/>
  <c r="H379" i="3"/>
  <c r="H380" i="3"/>
  <c r="H382" i="3"/>
  <c r="H383" i="3"/>
  <c r="H384" i="3"/>
  <c r="G83" i="2"/>
  <c r="G82" i="2"/>
  <c r="G80" i="2"/>
  <c r="G79" i="2"/>
  <c r="K96" i="1"/>
  <c r="L96" i="1"/>
  <c r="M96" i="1"/>
  <c r="N96" i="1"/>
  <c r="L95" i="1"/>
  <c r="M95" i="1"/>
  <c r="N95" i="1"/>
  <c r="K95" i="1"/>
  <c r="H357" i="3" l="1"/>
  <c r="E252" i="5"/>
  <c r="E251" i="5"/>
  <c r="H349" i="3"/>
  <c r="E247" i="5"/>
  <c r="E246" i="5"/>
  <c r="E244" i="5"/>
  <c r="H337" i="3"/>
  <c r="H352" i="3"/>
  <c r="H353" i="3"/>
  <c r="H354" i="3"/>
  <c r="H355" i="3"/>
  <c r="H346" i="3"/>
  <c r="H345" i="3"/>
  <c r="G76" i="2"/>
  <c r="G77" i="2"/>
  <c r="G75" i="2"/>
  <c r="K92" i="1"/>
  <c r="L92" i="1"/>
  <c r="M92" i="1"/>
  <c r="N92" i="1"/>
  <c r="K93" i="1"/>
  <c r="L93" i="1"/>
  <c r="M93" i="1"/>
  <c r="N93" i="1"/>
  <c r="K94" i="1"/>
  <c r="N94" i="1"/>
  <c r="L91" i="1"/>
  <c r="M91" i="1"/>
  <c r="N91" i="1"/>
  <c r="K91" i="1"/>
  <c r="E241" i="5" l="1"/>
  <c r="H340" i="3"/>
  <c r="H342" i="3"/>
  <c r="H341" i="3"/>
  <c r="E239" i="5"/>
  <c r="E238" i="5"/>
  <c r="E237" i="5"/>
  <c r="E236" i="5"/>
  <c r="E234" i="5"/>
  <c r="E229" i="5"/>
  <c r="E230" i="5"/>
  <c r="E231" i="5"/>
  <c r="E232" i="5"/>
  <c r="E233" i="5"/>
  <c r="E228" i="5"/>
  <c r="H320" i="3"/>
  <c r="H321" i="3"/>
  <c r="H322" i="3"/>
  <c r="H324" i="3"/>
  <c r="H325" i="3"/>
  <c r="H328" i="3"/>
  <c r="H331" i="3" l="1"/>
  <c r="H330" i="3"/>
  <c r="H332" i="3"/>
  <c r="E225" i="5"/>
  <c r="E226" i="5"/>
  <c r="E224" i="5"/>
  <c r="H316" i="3" l="1"/>
  <c r="K90" i="1"/>
  <c r="N90" i="1"/>
  <c r="G73" i="2"/>
  <c r="G72" i="2"/>
  <c r="K87" i="1" l="1"/>
  <c r="N87" i="1"/>
  <c r="K88" i="1"/>
  <c r="M88" i="1"/>
  <c r="N88" i="1"/>
  <c r="K89" i="1"/>
  <c r="L89" i="1"/>
  <c r="M89" i="1"/>
  <c r="N89" i="1"/>
  <c r="L86" i="1"/>
  <c r="M86" i="1"/>
  <c r="N86" i="1"/>
  <c r="K86" i="1"/>
  <c r="F19" i="6" l="1"/>
  <c r="F18" i="6"/>
  <c r="F13" i="6"/>
  <c r="D13" i="6"/>
  <c r="D12" i="6"/>
  <c r="F10" i="6"/>
  <c r="F9" i="6"/>
  <c r="F8" i="6"/>
  <c r="F6" i="6"/>
  <c r="D5" i="6"/>
  <c r="E210" i="5" l="1"/>
  <c r="E209" i="5"/>
  <c r="E208" i="5"/>
  <c r="E203" i="5"/>
  <c r="E202" i="5"/>
  <c r="E201" i="5"/>
  <c r="E200" i="5"/>
  <c r="E199" i="5"/>
  <c r="E198" i="5"/>
  <c r="E197" i="5"/>
  <c r="E196" i="5"/>
  <c r="E195" i="5"/>
  <c r="E215" i="5"/>
  <c r="E216" i="5"/>
  <c r="E217" i="5"/>
  <c r="E219" i="5"/>
  <c r="H311" i="3" l="1"/>
  <c r="H309" i="3"/>
  <c r="H301" i="3"/>
  <c r="H302" i="3"/>
  <c r="H303" i="3"/>
  <c r="H307" i="3"/>
  <c r="G69" i="2" l="1"/>
  <c r="K84" i="1" l="1"/>
  <c r="N84" i="1"/>
  <c r="K85" i="1"/>
  <c r="N85" i="1"/>
  <c r="N83" i="1"/>
  <c r="K83" i="1"/>
  <c r="N82" i="1" l="1"/>
  <c r="K82" i="1"/>
  <c r="D82" i="1"/>
  <c r="E99" i="5" l="1"/>
  <c r="H142" i="3"/>
  <c r="H26" i="3" l="1"/>
  <c r="E12" i="5"/>
  <c r="E13" i="5"/>
  <c r="E14" i="5"/>
  <c r="E15" i="5"/>
  <c r="E16" i="5"/>
  <c r="E18" i="5"/>
  <c r="E19" i="5"/>
  <c r="E20" i="5"/>
  <c r="E21" i="5"/>
  <c r="E11" i="5"/>
  <c r="E26" i="5"/>
  <c r="E28" i="5"/>
  <c r="E119" i="5"/>
  <c r="E118" i="5"/>
  <c r="E116" i="5"/>
  <c r="H178" i="3"/>
  <c r="H179" i="3"/>
  <c r="H290" i="3"/>
  <c r="H289" i="3"/>
  <c r="K79" i="1"/>
  <c r="N79" i="1"/>
  <c r="K80" i="1"/>
  <c r="N80" i="1"/>
  <c r="K81" i="1"/>
  <c r="N81" i="1"/>
  <c r="L78" i="1"/>
  <c r="M78" i="1"/>
  <c r="N78" i="1"/>
  <c r="K78" i="1"/>
  <c r="H267" i="3" l="1"/>
  <c r="H268" i="3"/>
  <c r="H293" i="3"/>
  <c r="H294" i="3"/>
  <c r="H292" i="3"/>
  <c r="H297" i="3"/>
  <c r="H269" i="3"/>
  <c r="H271" i="3"/>
  <c r="H272" i="3"/>
  <c r="H273" i="3"/>
  <c r="H277" i="3"/>
  <c r="H278" i="3"/>
  <c r="G67" i="2" l="1"/>
  <c r="L77" i="1"/>
  <c r="M77" i="1"/>
  <c r="N77" i="1"/>
  <c r="K77" i="1"/>
  <c r="E187" i="5"/>
  <c r="E188" i="5"/>
  <c r="E189" i="5"/>
  <c r="E190" i="5"/>
  <c r="E191" i="5"/>
  <c r="E192" i="5"/>
  <c r="E186" i="5"/>
  <c r="H253" i="3"/>
  <c r="H254" i="3"/>
  <c r="H255" i="3"/>
  <c r="H256" i="3"/>
  <c r="H262" i="3"/>
  <c r="H263" i="3"/>
  <c r="H264" i="3"/>
  <c r="M75" i="1"/>
  <c r="N75" i="1"/>
  <c r="K75" i="1"/>
  <c r="M76" i="1"/>
  <c r="N76" i="1"/>
  <c r="K76" i="1"/>
  <c r="G65" i="2"/>
  <c r="G61" i="2"/>
  <c r="E183" i="5"/>
  <c r="E181" i="5"/>
  <c r="E179" i="5"/>
  <c r="E174" i="5"/>
  <c r="E175" i="5"/>
  <c r="E176" i="5"/>
  <c r="E177" i="5"/>
  <c r="E173" i="5"/>
  <c r="H247" i="3"/>
  <c r="H245" i="3"/>
  <c r="H243" i="3"/>
  <c r="H236" i="3"/>
  <c r="H237" i="3"/>
  <c r="H238" i="3"/>
  <c r="H239" i="3"/>
  <c r="H240" i="3"/>
  <c r="H241" i="3"/>
  <c r="G59" i="2"/>
  <c r="G58" i="2"/>
  <c r="G57" i="2"/>
  <c r="G56" i="2"/>
  <c r="G55" i="2"/>
  <c r="K71" i="1"/>
  <c r="M71" i="1"/>
  <c r="N71" i="1"/>
  <c r="K72" i="1"/>
  <c r="M72" i="1"/>
  <c r="N72" i="1"/>
  <c r="K73" i="1"/>
  <c r="N73" i="1"/>
  <c r="K74" i="1"/>
  <c r="N74" i="1"/>
  <c r="M70" i="1"/>
  <c r="N70" i="1"/>
  <c r="K70" i="1"/>
  <c r="H229" i="3" l="1"/>
  <c r="H227" i="3"/>
  <c r="H226" i="3"/>
  <c r="H224" i="3"/>
  <c r="H223" i="3"/>
  <c r="H221" i="3" l="1"/>
  <c r="H219" i="3"/>
  <c r="H217" i="3"/>
  <c r="H216" i="3"/>
  <c r="H214" i="3"/>
  <c r="H212" i="3"/>
  <c r="H210" i="3"/>
  <c r="H208" i="3"/>
  <c r="H206" i="3" l="1"/>
  <c r="E134" i="5" l="1"/>
  <c r="H196" i="3"/>
  <c r="E132" i="5"/>
  <c r="H194" i="3"/>
  <c r="E130" i="5" l="1"/>
  <c r="E128" i="5"/>
  <c r="E127" i="5"/>
  <c r="H190" i="3"/>
  <c r="H189" i="3"/>
  <c r="E125" i="5"/>
  <c r="E123" i="5"/>
  <c r="E122" i="5"/>
  <c r="H187" i="3"/>
  <c r="G51" i="2" l="1"/>
  <c r="G52" i="2"/>
  <c r="G53" i="2"/>
  <c r="G50" i="2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L55" i="1"/>
  <c r="M55" i="1"/>
  <c r="N55" i="1"/>
  <c r="K56" i="1"/>
  <c r="L56" i="1"/>
  <c r="M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N47" i="1"/>
  <c r="K47" i="1"/>
  <c r="E109" i="5"/>
  <c r="E110" i="5"/>
  <c r="E111" i="5"/>
  <c r="E112" i="5"/>
  <c r="E113" i="5"/>
  <c r="E114" i="5"/>
  <c r="E108" i="5"/>
  <c r="H156" i="3"/>
  <c r="H157" i="3"/>
  <c r="H158" i="3"/>
  <c r="H159" i="3"/>
  <c r="H163" i="3"/>
  <c r="H166" i="3"/>
  <c r="H167" i="3"/>
  <c r="H170" i="3"/>
  <c r="H173" i="3"/>
  <c r="E105" i="5" l="1"/>
  <c r="E106" i="5"/>
  <c r="E104" i="5"/>
  <c r="H149" i="3"/>
  <c r="H150" i="3"/>
  <c r="H151" i="3"/>
  <c r="H152" i="3"/>
  <c r="L41" i="1" l="1"/>
  <c r="M41" i="1"/>
  <c r="N41" i="1"/>
  <c r="N42" i="1"/>
  <c r="L43" i="1"/>
  <c r="M43" i="1"/>
  <c r="N43" i="1"/>
  <c r="N44" i="1"/>
  <c r="N45" i="1"/>
  <c r="N46" i="1"/>
  <c r="K42" i="1"/>
  <c r="K43" i="1"/>
  <c r="K44" i="1"/>
  <c r="K45" i="1"/>
  <c r="K46" i="1"/>
  <c r="K41" i="1"/>
  <c r="E101" i="5"/>
  <c r="E96" i="5"/>
  <c r="E97" i="5"/>
  <c r="E95" i="5"/>
  <c r="H144" i="3"/>
  <c r="H136" i="3"/>
  <c r="H138" i="3"/>
  <c r="H139" i="3"/>
  <c r="H140" i="3"/>
  <c r="H135" i="3"/>
  <c r="G43" i="2"/>
  <c r="G42" i="2"/>
  <c r="G41" i="2"/>
  <c r="N37" i="1"/>
  <c r="K38" i="1"/>
  <c r="M38" i="1"/>
  <c r="N38" i="1"/>
  <c r="K39" i="1"/>
  <c r="M39" i="1"/>
  <c r="K40" i="1"/>
  <c r="M40" i="1"/>
  <c r="M37" i="1"/>
  <c r="K37" i="1"/>
  <c r="E92" i="5" l="1"/>
  <c r="E90" i="5"/>
  <c r="E87" i="5"/>
  <c r="E88" i="5"/>
  <c r="E86" i="5"/>
  <c r="H132" i="3" l="1"/>
  <c r="H123" i="3"/>
  <c r="H124" i="3"/>
  <c r="N36" i="1" l="1"/>
  <c r="K36" i="1"/>
  <c r="K34" i="1" l="1"/>
  <c r="N34" i="1"/>
  <c r="K35" i="1"/>
  <c r="N35" i="1"/>
  <c r="N33" i="1"/>
  <c r="K33" i="1"/>
  <c r="E83" i="5"/>
  <c r="E82" i="5"/>
  <c r="E80" i="5"/>
  <c r="H118" i="3"/>
  <c r="E78" i="5"/>
  <c r="E77" i="5"/>
  <c r="H110" i="3"/>
  <c r="H111" i="3"/>
  <c r="H109" i="3"/>
  <c r="K30" i="1"/>
  <c r="M30" i="1"/>
  <c r="N30" i="1"/>
  <c r="K31" i="1"/>
  <c r="N31" i="1"/>
  <c r="K32" i="1"/>
  <c r="N32" i="1"/>
  <c r="M29" i="1"/>
  <c r="N29" i="1"/>
  <c r="K29" i="1"/>
  <c r="H103" i="3" l="1"/>
  <c r="G33" i="2"/>
  <c r="G34" i="2"/>
  <c r="K27" i="1"/>
  <c r="N27" i="1"/>
  <c r="K28" i="1"/>
  <c r="M28" i="1"/>
  <c r="N28" i="1"/>
  <c r="M26" i="1"/>
  <c r="N26" i="1"/>
  <c r="K26" i="1"/>
  <c r="E69" i="5" l="1"/>
  <c r="E68" i="5"/>
  <c r="E66" i="5"/>
  <c r="H100" i="3"/>
  <c r="H98" i="3"/>
  <c r="E57" i="5"/>
  <c r="E58" i="5"/>
  <c r="E59" i="5"/>
  <c r="E60" i="5"/>
  <c r="E61" i="5"/>
  <c r="E62" i="5"/>
  <c r="E63" i="5"/>
  <c r="E56" i="5"/>
  <c r="H87" i="3"/>
  <c r="H88" i="3"/>
  <c r="H89" i="3"/>
  <c r="H90" i="3"/>
  <c r="H91" i="3"/>
  <c r="H92" i="3"/>
  <c r="H93" i="3"/>
  <c r="H94" i="3"/>
  <c r="H95" i="3"/>
  <c r="H96" i="3"/>
  <c r="H86" i="3"/>
  <c r="G29" i="2" l="1"/>
  <c r="K23" i="1"/>
  <c r="N23" i="1"/>
  <c r="K24" i="1"/>
  <c r="M24" i="1"/>
  <c r="N24" i="1"/>
  <c r="M25" i="1"/>
  <c r="N25" i="1"/>
  <c r="M22" i="1"/>
  <c r="N22" i="1"/>
  <c r="K22" i="1"/>
  <c r="C25" i="1" l="1"/>
  <c r="G25" i="1"/>
  <c r="K25" i="1" s="1"/>
  <c r="H56" i="3" l="1"/>
  <c r="E51" i="5"/>
  <c r="E52" i="5"/>
  <c r="E53" i="5"/>
  <c r="E50" i="5"/>
  <c r="E48" i="5"/>
  <c r="E47" i="5"/>
  <c r="E45" i="5"/>
  <c r="E32" i="5"/>
  <c r="E33" i="5"/>
  <c r="E34" i="5"/>
  <c r="E35" i="5"/>
  <c r="E36" i="5"/>
  <c r="E37" i="5"/>
  <c r="E38" i="5"/>
  <c r="E39" i="5"/>
  <c r="E40" i="5"/>
  <c r="E43" i="5"/>
  <c r="E31" i="5"/>
  <c r="H54" i="3" l="1"/>
  <c r="H55" i="3"/>
  <c r="H58" i="3"/>
  <c r="H59" i="3"/>
  <c r="H57" i="3"/>
  <c r="H60" i="3"/>
  <c r="H61" i="3"/>
  <c r="H62" i="3"/>
  <c r="H63" i="3"/>
  <c r="H64" i="3"/>
  <c r="H65" i="3"/>
  <c r="H66" i="3"/>
  <c r="H67" i="3"/>
  <c r="H68" i="3"/>
  <c r="H70" i="3"/>
  <c r="H71" i="3"/>
  <c r="H73" i="3"/>
  <c r="H75" i="3"/>
  <c r="H76" i="3"/>
  <c r="H78" i="3"/>
  <c r="H53" i="3"/>
  <c r="N19" i="1"/>
  <c r="L20" i="1"/>
  <c r="M20" i="1"/>
  <c r="N20" i="1"/>
  <c r="M21" i="1"/>
  <c r="K20" i="1"/>
  <c r="K21" i="1"/>
  <c r="L18" i="1"/>
  <c r="M18" i="1"/>
  <c r="N18" i="1"/>
  <c r="K19" i="1"/>
  <c r="K18" i="1"/>
  <c r="L17" i="1"/>
  <c r="M17" i="1"/>
  <c r="N17" i="1"/>
  <c r="K17" i="1"/>
  <c r="H46" i="3" l="1"/>
  <c r="H47" i="3"/>
  <c r="K15" i="1"/>
  <c r="N15" i="1"/>
  <c r="K16" i="1"/>
  <c r="N16" i="1"/>
  <c r="N14" i="1"/>
  <c r="K14" i="1"/>
  <c r="G15" i="2" l="1"/>
  <c r="G14" i="2"/>
  <c r="K13" i="1"/>
  <c r="N13" i="1"/>
  <c r="D11" i="1"/>
  <c r="E11" i="1"/>
  <c r="F11" i="1"/>
  <c r="G11" i="1"/>
  <c r="H11" i="1"/>
  <c r="I11" i="1"/>
  <c r="J11" i="1"/>
  <c r="C11" i="1"/>
  <c r="N12" i="1"/>
  <c r="M12" i="1"/>
  <c r="L12" i="1"/>
  <c r="K12" i="1"/>
  <c r="L11" i="1"/>
  <c r="N11" i="1"/>
  <c r="M11" i="1" l="1"/>
  <c r="K11" i="1"/>
  <c r="N10" i="1"/>
  <c r="K10" i="1"/>
  <c r="N9" i="1"/>
  <c r="K9" i="1"/>
  <c r="N8" i="1"/>
  <c r="K8" i="1"/>
  <c r="H44" i="3"/>
  <c r="H43" i="3"/>
  <c r="H41" i="3"/>
  <c r="H38" i="3"/>
  <c r="H36" i="3"/>
  <c r="H35" i="3"/>
  <c r="H34" i="3"/>
  <c r="H32" i="3"/>
  <c r="H31" i="3"/>
  <c r="H30" i="3"/>
  <c r="H29" i="3"/>
  <c r="H25" i="3"/>
  <c r="H21" i="3"/>
  <c r="H20" i="3"/>
  <c r="H18" i="3"/>
  <c r="H16" i="3"/>
  <c r="H15" i="3"/>
  <c r="H13" i="3"/>
  <c r="H12" i="3"/>
  <c r="H9" i="3"/>
  <c r="G27" i="2"/>
  <c r="G28" i="2"/>
  <c r="G36" i="2"/>
  <c r="G38" i="2"/>
  <c r="G17" i="2"/>
  <c r="G19" i="2"/>
  <c r="G21" i="2"/>
  <c r="G26" i="2"/>
</calcChain>
</file>

<file path=xl/sharedStrings.xml><?xml version="1.0" encoding="utf-8"?>
<sst xmlns="http://schemas.openxmlformats.org/spreadsheetml/2006/main" count="3441" uniqueCount="1449">
  <si>
    <t>Исполнение, тыс. рублей</t>
  </si>
  <si>
    <t>Процент исполнения, (4) / (3) x 100</t>
  </si>
  <si>
    <t>Сводная бюджетная роспись</t>
  </si>
  <si>
    <t>средства федерального бюджета</t>
  </si>
  <si>
    <t>средства областного бюджета</t>
  </si>
  <si>
    <t xml:space="preserve">                Сведения о достижении значений индикаторов</t>
  </si>
  <si>
    <t>Наименование индикатора</t>
  </si>
  <si>
    <t>Ед. изм.</t>
  </si>
  <si>
    <t>Значения индикатора</t>
  </si>
  <si>
    <t>Обоснование отклонений значений индикатора на конец отчетного года (при наличии)</t>
  </si>
  <si>
    <t>Год, предшествующий отчетному</t>
  </si>
  <si>
    <t>Отчетный год</t>
  </si>
  <si>
    <t>план</t>
  </si>
  <si>
    <t>факт</t>
  </si>
  <si>
    <t>...</t>
  </si>
  <si>
    <t>Комментарий (результаты/ проблемы, возникшие в ходе реализации мероприятия)</t>
  </si>
  <si>
    <t>№ п/п</t>
  </si>
  <si>
    <t>итог</t>
  </si>
  <si>
    <t>№</t>
  </si>
  <si>
    <t xml:space="preserve">                Сведения о достижении значений показателей</t>
  </si>
  <si>
    <t>Значения показателя</t>
  </si>
  <si>
    <t>план на конец периода</t>
  </si>
  <si>
    <t>факт на конец периода</t>
  </si>
  <si>
    <t>итого</t>
  </si>
  <si>
    <t>1.1</t>
  </si>
  <si>
    <t>1.2.</t>
  </si>
  <si>
    <t>1.1.1</t>
  </si>
  <si>
    <t>Доля расходов бюджета городского округа города Калуги Калужской области (далее - бюджет Калуги), исполняемых в рамках муниципальных программ городского округа города Калуги Калужской области, в общем объеме расходов бюджета Калуги</t>
  </si>
  <si>
    <t>%</t>
  </si>
  <si>
    <t>≥ 92,0</t>
  </si>
  <si>
    <t>В первоначально утвержденном бюджете Калуги (решение Городской Думы города Калуги от 11.12.2024 № 210 «О бюджете городского округа города Калуги Калужской области на 2025 год и плановый период 2026 и 2027 годов») значение данного индикатора было запланировано в размере 94,6 %. Отклонение значения данного индикатора от планового сложилось по причине увеличения расходов по непрограммным направлениям деятельности, в том числе за счет средств межбюджетных трансфертов, поступивших из областного бюджета. Изменения в сводную бюджетную роспись и лимиты бюджетных обязательств средств бюджета Калуги вносились на основании предложений главных распорядителей бюджетных средств для оперативного решения вопросов, возникших в ходе исполнения бюджета Калуги</t>
  </si>
  <si>
    <t xml:space="preserve">Отношение дефицита бюджета к годовому объему доходов бюджета Калуги без учета безвозмездных поступлений </t>
  </si>
  <si>
    <t>≤ 10</t>
  </si>
  <si>
    <t>Объем налоговых и неналоговых доходов бюджета Калуги на душу населения</t>
  </si>
  <si>
    <t>тыс. руб./на 1 чел.</t>
  </si>
  <si>
    <t>≥ 25,8</t>
  </si>
  <si>
    <t>Отношение объема просроченной кредиторской задолженности бюджета Калуги к общему объему расходов бюджета Калуги</t>
  </si>
  <si>
    <t>0 (профицит)</t>
  </si>
  <si>
    <t>0
(профицит)</t>
  </si>
  <si>
    <t>Наименование показателя</t>
  </si>
  <si>
    <t>Обоснование отклонений значений показателя на конец отчетного года (при наличии)</t>
  </si>
  <si>
    <t>Отношение расходов на обслуживание муниципального долга городского округа города Калуги Калужской области к объему расходов муниципального бюджета за исключением расходов, осуществляемых за счет субвенций</t>
  </si>
  <si>
    <t>Комментарий</t>
  </si>
  <si>
    <t>Направление «Общегосударственные вопросы». Управление финансов города Калуги</t>
  </si>
  <si>
    <t>Направление «Обслуживание государственного (муниципального) долга». Управление финансов города Калуги</t>
  </si>
  <si>
    <t xml:space="preserve">          Годовой отчет о ходе реализации муниципальных программ</t>
  </si>
  <si>
    <t>за 2025 год_</t>
  </si>
  <si>
    <t>Муниципальная программа «Управление муниципальными финансами городского округа города Калуги Калужской области»</t>
  </si>
  <si>
    <t>Управление финансов города Калуги</t>
  </si>
  <si>
    <t>Направление «Общегосударственные вопросы»</t>
  </si>
  <si>
    <t xml:space="preserve">Направление «Обслуживание государственного (муниципального) долга». </t>
  </si>
  <si>
    <t>1.2.1.</t>
  </si>
  <si>
    <t>Оценка эффективности</t>
  </si>
  <si>
    <t xml:space="preserve">Муниципальная программа «Управление муниципальными финансами городского округа города Калуги Калужской области» </t>
  </si>
  <si>
    <t>Муниципальная программа  «Социальная поддержка граждан в городском округе городе Калуге Калужской области»</t>
  </si>
  <si>
    <t>Наименование муниципальной программы, направления муниципальной программы</t>
  </si>
  <si>
    <t>№ п.п.</t>
  </si>
  <si>
    <t>2.1.</t>
  </si>
  <si>
    <t>2.2.</t>
  </si>
  <si>
    <t>3</t>
  </si>
  <si>
    <t>Доля граждан, получивших социальную поддержку и государственные социальные гарантии, в общей численности граждан, имеющих право на их получение и обратившихся за их получением</t>
  </si>
  <si>
    <t>Количество мер социальной поддержки, оказанных гражданам, получивших социальную поддержку и государственные социальные гарантии</t>
  </si>
  <si>
    <t>чел</t>
  </si>
  <si>
    <t>Количество мер социальной поддержки, оказанных гражданам, получивших социальную поддержку и государственные социальные гарантии может не соответствовать общей численности получателей мер социальной поддержки, поскольку один и тот же гражданин вправе получать одновременно несколько мер социальной поддержки по разным основаниям. Все выплаты носят заявительный характер.</t>
  </si>
  <si>
    <t>Наименование структурного элемента</t>
  </si>
  <si>
    <t>Количество получателей ежегодной выплаты на возмещение затрат, связанных с уплатой процентов за пользование кредитом по кредитному договору (договору займа), в том числе ипотечному кредиту</t>
  </si>
  <si>
    <t xml:space="preserve">Количество получателей денежной выплаты при рождении третьего и последующих детей до достижения ребенком возраста трех лет в соответствии с Региональным законодательством </t>
  </si>
  <si>
    <t>Численность получателей, получивших государственную социальную помощь на основании социального контракта</t>
  </si>
  <si>
    <t>Количество дополнительных мер социальной поддержки женщинам, обучающимся по очной форме обучения, состоящим на учете в медицинских организациях по беременности, молодым семьям при рождении третьего или последующего ребенка</t>
  </si>
  <si>
    <t>Численность получателей, получивших единовременные выплаты - материнский капитал при рождении второго ребенка и последующих детей</t>
  </si>
  <si>
    <t>1.3.</t>
  </si>
  <si>
    <t>1.4.</t>
  </si>
  <si>
    <t>1.1.</t>
  </si>
  <si>
    <t>чел.</t>
  </si>
  <si>
    <t>Количество получателей уменьшается ежемесчно, т.к. с 2026 года данное мероприятие отсутствует.</t>
  </si>
  <si>
    <t>Количество получателей единовременных и ежемесячных социальных выплат</t>
  </si>
  <si>
    <t>Количество получателей ежегодной социальной выплаты лицам, достигшим возраста 100 и более лет</t>
  </si>
  <si>
    <t>Количество получателей ежемесячной социальной выплаты лицам, замещавшим муниципальные должности на постоянной основе и должности муниципальной службы в городском округе городе Калуге, а также детям мерших лиц, замещавших указанные должности</t>
  </si>
  <si>
    <t xml:space="preserve">Количество получателей ежегодной денежной выплаты лицам, награжденным нагрудным знаком «Почетный донор России» </t>
  </si>
  <si>
    <t>Количество получателей единовременного социального пособия на возмещение расходов, связанных с установкой внутридомового газового оборудования</t>
  </si>
  <si>
    <t>Количество получателей мер социальной поддержки по оплате за содержание и текущий ремонт жилого помещения многоквартирного дома (отдельные категории граждан)</t>
  </si>
  <si>
    <t>Количество получателей мер социальной поддержки по оплате за жилищно-коммунальные услуги специалистам, работающим в муниципальных организациях в сельской местности, а также специалистам, вышедшим на пенсию (за исключением педагогических работников)</t>
  </si>
  <si>
    <t>Количество председателей советов многоквартирных домов и руководителей территориального общественного самоуправления, которым выплачиваются компенсации расходов за произведенную ими оплату жилого помещения и коммунальных услуг</t>
  </si>
  <si>
    <t>Количество получателей мер социальной поддержки по оплате за жилое помещение и коммунальные услуги в соответствии с федеральными законами</t>
  </si>
  <si>
    <t>Количество получателей субсидий на оплату жилого помещения и коммунальных услуг</t>
  </si>
  <si>
    <t>Количество получателей мер социальной поддержки по оплате взноса на капитальный ремонт</t>
  </si>
  <si>
    <t>Количество граждан, пользующихся правом бесплатного и (или) льготного проезда в городском электрическом транспорте и в автобусах общего пользования, работающих на муниципальных городских маршрутах регулярного сообщения</t>
  </si>
  <si>
    <t>Количество граждан, пользующихся правом льготного проезда по месячным льготным проездным билетам в городском транспорте общего пользования</t>
  </si>
  <si>
    <t>Количество инвалидов и участников Великой Отечественной войны, тружеников тыла и вдов погибших (умерших) инвалидов и участников Великой Отечественной войны, получивших единовременную адресную социальную помощь на проведение капитального ремонта индивидуальных жилых домов</t>
  </si>
  <si>
    <t>Количество получателей денежных выплат, пособий и компенсаций отдельным категориям граждан в соответствии с региональным законодательством</t>
  </si>
  <si>
    <t>Количество получателей государственной социальной помощи</t>
  </si>
  <si>
    <t>Количество получателей социальных выплат, пособий, компенсаций детям, семьям с детьми</t>
  </si>
  <si>
    <t>Количество получателей денежной выплаты при рождении третьего и последующих детей до достижения ребенком возраста трех лет из средств Федерального бюджета</t>
  </si>
  <si>
    <t>Количество приспособленных жилых помещений и общего имущества в многоквартирных домах, в которых проживают инвалиды</t>
  </si>
  <si>
    <t xml:space="preserve">ед.  </t>
  </si>
  <si>
    <t>ед.</t>
  </si>
  <si>
    <t>2</t>
  </si>
  <si>
    <t>2.1.1.</t>
  </si>
  <si>
    <t>2.1.5.</t>
  </si>
  <si>
    <t>2.1.6.</t>
  </si>
  <si>
    <t>2.1.7.</t>
  </si>
  <si>
    <t>2.1.10.</t>
  </si>
  <si>
    <t>2.1.12.</t>
  </si>
  <si>
    <t>Муниципальная программа  «Социальная поддержка граждан в городском округе городе Калуге Калужской области». Управление социальной защиты города Калуги</t>
  </si>
  <si>
    <t xml:space="preserve">Муниципальная программа  «Информационное общество (Электронный муниципалитет)». </t>
  </si>
  <si>
    <t>Муниципальная программа  «Информационное общество (Электронный муниципалитет)». Управление делами главы городского округа города Калуги</t>
  </si>
  <si>
    <t>3.1.</t>
  </si>
  <si>
    <t>3.2.</t>
  </si>
  <si>
    <t xml:space="preserve">средства бюджета городского округа города Калуги </t>
  </si>
  <si>
    <t>средства бюджета городского округа города Калуг</t>
  </si>
  <si>
    <t>средства бюджета городского округа города Калуги</t>
  </si>
  <si>
    <t>Муниципальная программа  «Информационное общество (Электронный муниципалитет)».</t>
  </si>
  <si>
    <t>Доля отечественного программного обеспечения, используемого Органами, от общего числа используемого программного обеспечения</t>
  </si>
  <si>
    <t>Доля обновленного и отремонтированного оборудования, обеспечивающего автоматизацию рабочего процесса</t>
  </si>
  <si>
    <t>-</t>
  </si>
  <si>
    <t>Доля рабочих мест сотрудников Органов, подключенных к муниципальной защищенной мультисервисной сети и информационным системам</t>
  </si>
  <si>
    <t>Количество информационных систем и сервисов, обеспечивающих эффективную реализацию полномочий Органами</t>
  </si>
  <si>
    <t>Количество посещений официального сайта администрации городского округа города Калуги в год</t>
  </si>
  <si>
    <t>Доля обслуживания полученных заявок по диагностике и ремонту техники и оборудования, находящегося в оперативном управлении Органов, в общем количестве поступивших заявок</t>
  </si>
  <si>
    <t>Доля обслуживания полученных заявок на устранение сбойных ситуаций при оказании услуг связи Органам в общем количестве поступивших заявок</t>
  </si>
  <si>
    <t>Количество мероприятий по обеспечению звукоусиления, проводимых Органами</t>
  </si>
  <si>
    <t xml:space="preserve">Количество АРМ Органов, обеспеченных средствами защиты информации </t>
  </si>
  <si>
    <t>Количество объектов, содержащих сведения, составляющие государственную тайну, обрабатываемых Органами</t>
  </si>
  <si>
    <t>Количество сотрудников учреждения, прошедших профессиональную переподготовку и повышение квалификации</t>
  </si>
  <si>
    <t>уровень достижения контрольных точек</t>
  </si>
  <si>
    <t>Плановое количество контрольных точек</t>
  </si>
  <si>
    <t>фактическое количество достигнутых контрольных точек</t>
  </si>
  <si>
    <t>3.1.1.</t>
  </si>
  <si>
    <t>3.2.1.</t>
  </si>
  <si>
    <t>Муниципальная программа «Информационное общество (Электронный муниципалитет)»</t>
  </si>
  <si>
    <t>Управление делами главы городского округа города Калуги</t>
  </si>
  <si>
    <t>Региональный проект «Многодетная семья»</t>
  </si>
  <si>
    <t>4</t>
  </si>
  <si>
    <t>Муниципальная программа «Развитие образования в городском округе городе Калуге Калужской области».
Управление образования города Калуги</t>
  </si>
  <si>
    <t>4.1.</t>
  </si>
  <si>
    <t>4.2.</t>
  </si>
  <si>
    <t>4.3.</t>
  </si>
  <si>
    <t>4.4.</t>
  </si>
  <si>
    <t>Муниципальная программа «Развитие образования в городском округе городе Калуге Калужской области».</t>
  </si>
  <si>
    <t>Доступность дошкольного образования для детей в возрасте от 2 месяцев до 7 лет</t>
  </si>
  <si>
    <t>Доля обучающихся в МБОУ, занимающихся во 2 смену, в общей численности обучающихся в МБОУ</t>
  </si>
  <si>
    <t>Доля детей в возрасте от 5 до 18 лет, охваченных дополнительным образованием, в общей численности детей данной возрастной категории</t>
  </si>
  <si>
    <t>Доля граждан, удовлетворенных качеством условий осуществления образовательной деятельности муниципальными образовательными организациями</t>
  </si>
  <si>
    <t>Приостановлено строительство школы на ул. Комфортной, перенесены сроки строительства школы в микрорайоне Тайфун, в микрорайоне Мстихино</t>
  </si>
  <si>
    <t xml:space="preserve">Количество  муниципальных общеобразовательных организаций, в которых проведены мероприятия по обеспечению деятельности советников директора по воспитанию и взаимодействию с детскими общественными объединениями </t>
  </si>
  <si>
    <t>Количество человек, которым обеспечены выплаты ежемесячного денежного вознаграждения</t>
  </si>
  <si>
    <t>Доля педагогических работников общеобразовательных организаций, получивших ежемесячное денежное вознаграждение за классное руководство, в общей численности педагогических работников такой категории</t>
  </si>
  <si>
    <t>Число дошкольных учреждений</t>
  </si>
  <si>
    <t>Удельный вес численности воспитанников образовательных организаций, реализующих общеобразовательные программы дошкольного образования, обучающихся по программам, соответствующим требованиям федеральных государственных образовательных стандартов, в общей численности воспитанников образовательных организаций, реализующих общеобразовательные программы дошкольного образования</t>
  </si>
  <si>
    <t>Удельный вес числа образовательных организаций, реализующих общеобразовательные программы дошкольного образования, отвечающих современным требованиям</t>
  </si>
  <si>
    <t>Число общеобразовательных учреждений</t>
  </si>
  <si>
    <t>Реализация гарантий получения начального общего, основного общего, среднего общего образования</t>
  </si>
  <si>
    <t>Удельный вес численности работников муниципальных общеобразовательных организаций, которым региональным законодательством установлены ежемесячные денежные выплаты, в общей численности работников муниципальных общеобразовательных организаций</t>
  </si>
  <si>
    <t>Удельный вес числа муниципальных общеобразовательных образовательных учреждений, отвечающих современным требованиям</t>
  </si>
  <si>
    <t>Охват питанием на бесплатной основе отдельных категорий обучающихся, определяемых постановлением Городской Управы города Калуги</t>
  </si>
  <si>
    <t>Охват питанием на бесплатной основе отдельных категорий обучающихся в соответствии с областным законодательством</t>
  </si>
  <si>
    <t>Количество муниципальных образовательных организаций дополнительного образования</t>
  </si>
  <si>
    <t>Количество мероприятий, в которых принято участие</t>
  </si>
  <si>
    <t>Удельный вес числа муниципальных учреждений дополнительного образования, отвечающих современным требованиям</t>
  </si>
  <si>
    <t>Доля детей, проявляющих способности и таланты, принявших участие в муниципальных состязательных, массовых мероприятиях различной направленности</t>
  </si>
  <si>
    <t>Количество педагогов, получивших поддержку за работу с детьми и молодежью, проявляющими способности и таланты</t>
  </si>
  <si>
    <t xml:space="preserve">Доля заявителей из числа родителей (законных представителей) детей, посещающих муниципальные образовательные организации, реализующие общеобразовательные программы дошкольного образования, которым осуществлена выплата компенсации родительской платы за присмотр и уход за детьми, от общего числа заявителей, обратившихся и получивших решение о предоставлении компенсации родительской платы за присмотр и уход за детьми </t>
  </si>
  <si>
    <t>4.1.1.</t>
  </si>
  <si>
    <t>4.1.2.</t>
  </si>
  <si>
    <t>4.1.3.</t>
  </si>
  <si>
    <t>4.1.4.</t>
  </si>
  <si>
    <t>4.1.5.</t>
  </si>
  <si>
    <t>4.1.6.</t>
  </si>
  <si>
    <t>4.1.7.</t>
  </si>
  <si>
    <t>4.1.8.</t>
  </si>
  <si>
    <t>4.1.9.</t>
  </si>
  <si>
    <t>4.1.10.</t>
  </si>
  <si>
    <t>4.1.11.</t>
  </si>
  <si>
    <t>4.1.12.</t>
  </si>
  <si>
    <t>4.1.13.</t>
  </si>
  <si>
    <t>4.1.14.</t>
  </si>
  <si>
    <t>4.1.15.</t>
  </si>
  <si>
    <t>4.1.16.</t>
  </si>
  <si>
    <t xml:space="preserve"> -</t>
  </si>
  <si>
    <t>4.2.1.</t>
  </si>
  <si>
    <t>Количество детей от 5 до 18 лет включительно, которые обеспечены дополнительным образованием</t>
  </si>
  <si>
    <t>Количество детско-подростковых клубов, в которых произведено укрепление материально-технической базы</t>
  </si>
  <si>
    <t>1</t>
  </si>
  <si>
    <t>4.3.1.</t>
  </si>
  <si>
    <t>4.3.2.</t>
  </si>
  <si>
    <t>Количество отремонтированных муниципальных дошкольных образовательных учреждений</t>
  </si>
  <si>
    <t>Количество отремонтированных муниципальных общеобразовательных учреждений</t>
  </si>
  <si>
    <t>Количество отремонтированных муниципальных учреждений дополнительного образования</t>
  </si>
  <si>
    <t>Количество новых мест в общеобразовательных учреждениях, введенных путем строительства, приобретения (выкупа) зданий (пристроек к зданиям) общеобразовательных учреждений</t>
  </si>
  <si>
    <t>5</t>
  </si>
  <si>
    <t>6</t>
  </si>
  <si>
    <t>4.4.1.</t>
  </si>
  <si>
    <t>4.4.2.</t>
  </si>
  <si>
    <t>4.4.3.</t>
  </si>
  <si>
    <t>4.4.4.</t>
  </si>
  <si>
    <t xml:space="preserve">Муниципальная программа «Развитие образования в городском округе городе Калуге Калужской области».
</t>
  </si>
  <si>
    <t>Управление образования города Калуги</t>
  </si>
  <si>
    <t>Направление «Образование»</t>
  </si>
  <si>
    <t xml:space="preserve">Направление «Образование»   </t>
  </si>
  <si>
    <t>Направление «Социальная политика»</t>
  </si>
  <si>
    <t>Оэмп=91,26</t>
  </si>
  <si>
    <t>Эн=99,5</t>
  </si>
  <si>
    <t>Эн=76,19</t>
  </si>
  <si>
    <t>Эн=94</t>
  </si>
  <si>
    <t>Осэ= 100</t>
  </si>
  <si>
    <t>Осэ=98,5</t>
  </si>
  <si>
    <t>Осэ=92,5</t>
  </si>
  <si>
    <t>Осэ= 85</t>
  </si>
  <si>
    <t>Осэ= 65</t>
  </si>
  <si>
    <t>Осэ= 30,8</t>
  </si>
  <si>
    <t>Осэ= 92,5</t>
  </si>
  <si>
    <t>Осэ= 51,9</t>
  </si>
  <si>
    <t>3.1.2.</t>
  </si>
  <si>
    <t>4.</t>
  </si>
  <si>
    <t>4.2.2.</t>
  </si>
  <si>
    <t>4.3.3.</t>
  </si>
  <si>
    <t>4.3.4.</t>
  </si>
  <si>
    <t>4.3.5.</t>
  </si>
  <si>
    <t>4.3.6.</t>
  </si>
  <si>
    <t>Муниципальная программа   «Развитие транспортной системы».
Управление городского хозяйства города Калуги</t>
  </si>
  <si>
    <t>5.1.</t>
  </si>
  <si>
    <t>5.2.</t>
  </si>
  <si>
    <t>5.3.</t>
  </si>
  <si>
    <t>Муниципальная программа   «Развитие транспортной системы».</t>
  </si>
  <si>
    <t>Доля протяженности дорог, соответствующих нормативным требованиям, от общей протяженности дорог</t>
  </si>
  <si>
    <t>Доля протяженности дорожной сети городской агломерации «Калужская агломерация», соответствующей нормативным требованиям (г.Калуга)</t>
  </si>
  <si>
    <t>Доля перевозок пассажиров муниципальным общественным транспортом по регулируемым тарифам</t>
  </si>
  <si>
    <t>Количество дорожно-транспортных происшествий</t>
  </si>
  <si>
    <t xml:space="preserve">ед. </t>
  </si>
  <si>
    <t>Рост числа ДТП обусловлен несоблюдением Правил дорожного движения РФ участниками дорожного движения, недостаточным комплексным подходу к обучению правилам дорожного движения участников дорожного движения, начиная со школьного возраста и пропаганде культуры вождения. Также фактором влияющим на рост ДТП может быть изношенность автомобилей, в связи с ростом цен на новые</t>
  </si>
  <si>
    <t>Протяженность дорог, соответствующих нормативным требованиям, от общей протяженности дорог</t>
  </si>
  <si>
    <t xml:space="preserve">Протяженность автомобильных дорог за исключением автомобильных дорог пригородной зоны   </t>
  </si>
  <si>
    <t>км</t>
  </si>
  <si>
    <t xml:space="preserve">Протяженность дорожной сети городской агломерации «Калужская агломерация», соответствующей нормативным требованиям
(г. Калуга)
</t>
  </si>
  <si>
    <t>Структурный элемент «Организация транспортного обслуживания населения»</t>
  </si>
  <si>
    <t>Количество перевезенных пассажиров муниципальным общественным транспортом по регулируемым тарифам</t>
  </si>
  <si>
    <t>Количество проверок соблюдения требований по осуществлению регулярных перевозок пассажиров</t>
  </si>
  <si>
    <t>тыс. чел.</t>
  </si>
  <si>
    <t>Структурный элемент «Совершенствование и развитие транспортного обслуживания населения»</t>
  </si>
  <si>
    <t>Структурный элемент «Выполнение комплекса работ по ремонту дворовых территорий и междворовых проездов»</t>
  </si>
  <si>
    <t xml:space="preserve">Объем выполненных работ по устранению деформаций (выбоин, просадок трещин и других дефектов) асфальтобетонного покрытия дворовых территорий и междворовых проездов, расположенных в границах города Калуги </t>
  </si>
  <si>
    <t>кв. м.</t>
  </si>
  <si>
    <t>Структурный элемент «Повышение безопасности дорожного движения»</t>
  </si>
  <si>
    <t xml:space="preserve">Количество установленных дорожных знаков </t>
  </si>
  <si>
    <t xml:space="preserve">Количество обслуживаемых светофорных объектов </t>
  </si>
  <si>
    <t xml:space="preserve">Структурный элемент 
«Обеспечение реализации функций казенным учреждением в сфере дорожной деятельности»
</t>
  </si>
  <si>
    <t>Количество платных парковочных мест</t>
  </si>
  <si>
    <t>5.</t>
  </si>
  <si>
    <t>5.1.1.</t>
  </si>
  <si>
    <t>5.1.2.</t>
  </si>
  <si>
    <t>5.1.3.</t>
  </si>
  <si>
    <t>5.1.4.</t>
  </si>
  <si>
    <t>5.1.5.</t>
  </si>
  <si>
    <t>5.1.6.</t>
  </si>
  <si>
    <t>5.1.7.</t>
  </si>
  <si>
    <t>5.1.8.</t>
  </si>
  <si>
    <t>Протяженность автомобильных дорог местного значения в границах пригородной зоны муниципального образования «Город Калуга», на которых выполнены мероприятия по содержанию</t>
  </si>
  <si>
    <t>км.</t>
  </si>
  <si>
    <t>Протяженность введенных в эксплуатацию дорог, соответствующих нормативным требованиям</t>
  </si>
  <si>
    <t>5.2.1.</t>
  </si>
  <si>
    <t>5.3.1.</t>
  </si>
  <si>
    <t>5.3.2.</t>
  </si>
  <si>
    <t>Муниципальная программа   «Развитие транспортной системы»</t>
  </si>
  <si>
    <t>5.2.2.</t>
  </si>
  <si>
    <t>5.2.3.</t>
  </si>
  <si>
    <t>5.2.4.</t>
  </si>
  <si>
    <t>5.2.5.</t>
  </si>
  <si>
    <t>5.2.6.</t>
  </si>
  <si>
    <t>5.2.7.</t>
  </si>
  <si>
    <t>5.2.8.</t>
  </si>
  <si>
    <t>5.2.9.</t>
  </si>
  <si>
    <t>Оэмп=92,97</t>
  </si>
  <si>
    <t>Эн=100</t>
  </si>
  <si>
    <t>Осэ=100</t>
  </si>
  <si>
    <t>Эн=98</t>
  </si>
  <si>
    <t>Эн=62,29</t>
  </si>
  <si>
    <t>Осэ=50,69</t>
  </si>
  <si>
    <t>Осэ=73,19</t>
  </si>
  <si>
    <t>Муниципальная программа «Территориальное планирование и градостроительное зонирование городского округа города Калуги Калужской области»</t>
  </si>
  <si>
    <t>Муниципальная программа «Территориальное планирование и градостроительное зонирование городского округа города Калуги Калужской области»
Управление архитектуры, градостроительства и земельных отношений города Калуги</t>
  </si>
  <si>
    <t>1032,96</t>
  </si>
  <si>
    <t>6.1.</t>
  </si>
  <si>
    <t>6.2.</t>
  </si>
  <si>
    <t>Доля площади земельных участков, расположенных на территории муниципального образования и учтенных в ЕГРН, с границами, установленными в соответствии с требованиями законодательства Российской Федерации, в площади территории городского округа города Калуги Калужской области (без учета земель, покрытых поверхностными водными объектами, и земель запаса)</t>
  </si>
  <si>
    <t>Доля земельных участков, учтенных в ЕГРН, с границами, установленными в соответствии с требованиями законодательства Российской Федерации, в общем количестве земельных участков</t>
  </si>
  <si>
    <t>Доля территориальных зон, сведения о границах которых внесены в ЕГРН, в общем количестве территориальных зон, установленных Правилами землепользования и застройки на территории городского округа города Калуги Калужской области, утвержденными решением Городской Думы города Калуги от 14.12.2011 № 247</t>
  </si>
  <si>
    <t>Доля населенных пунктов городского округа города Калуги Калужской области, сведения о границах которых внесены в ЕГРН, в общем количестве населенных пунктов городского округа города Калуги Калужской области</t>
  </si>
  <si>
    <t xml:space="preserve">Количество актуальных документов территориального планирования и градостроительного зонирования городского округа «Город Калуга» </t>
  </si>
  <si>
    <t>Количество проектов планировок и проектов межевания территорий городского округа города Калуги Калужской области</t>
  </si>
  <si>
    <t>Количество объектов недвижимости, в отношении которых проведены комплексные кадастровые работы</t>
  </si>
  <si>
    <t>Количество изменившихся контуров территориальных зон и (или) изменившихся границ населенных пунктов, подлежащих  внесению в ЕГРН</t>
  </si>
  <si>
    <t xml:space="preserve">6. </t>
  </si>
  <si>
    <t>Управление архитектуры, градостроительства и земельных отношений города Калуги</t>
  </si>
  <si>
    <t>6.1.1.</t>
  </si>
  <si>
    <t>6.1.2.</t>
  </si>
  <si>
    <t>6.1.3.</t>
  </si>
  <si>
    <t>6.2.1.</t>
  </si>
  <si>
    <t>Оэмп=95,77</t>
  </si>
  <si>
    <t>Эн=99,99</t>
  </si>
  <si>
    <t>Эн=83,1</t>
  </si>
  <si>
    <t>Осэ=85</t>
  </si>
  <si>
    <t>Осэ=70</t>
  </si>
  <si>
    <t>Оэ=100</t>
  </si>
  <si>
    <t>7.</t>
  </si>
  <si>
    <t>7.1.</t>
  </si>
  <si>
    <t>7.2.</t>
  </si>
  <si>
    <t>7.3.</t>
  </si>
  <si>
    <t xml:space="preserve">В летнем лагере дневного пребывания не было 100 % посещения (21 день) </t>
  </si>
  <si>
    <t>В летнем лагере дневного пребывания было уменьшено количество дней смены на 19 дней, и 1 ребенок был добавлен к списочному составу</t>
  </si>
  <si>
    <t>Муниципальной программы «Организация отдыха и оздоровления детей в каникулярное время»</t>
  </si>
  <si>
    <t>Доля детей, охваченных организованными формами отдыха и оздоровления, от общего числа детей в возрасте от 7 до 17 лет в каникулярное время</t>
  </si>
  <si>
    <t xml:space="preserve">Количество проведенных мероприятий по организации отдыха и оздоровления детей </t>
  </si>
  <si>
    <t xml:space="preserve">Количество детей, получивших отдых и оздоровление </t>
  </si>
  <si>
    <t>Количество приобретенных путевок в организации отдыха и оздоровления детей</t>
  </si>
  <si>
    <t xml:space="preserve">Количество детей, получивших питание в муниципальных лагерях с дневным пребыванием (школа одаренных детей) </t>
  </si>
  <si>
    <t>шт.</t>
  </si>
  <si>
    <t>7</t>
  </si>
  <si>
    <t xml:space="preserve">Количество приобретенного спортивного инвентаря и оборудования для организации культурно-досуговой, познавательно-образовательной и спортивной деятельности детей и подростков в каникулярное время </t>
  </si>
  <si>
    <t>Количество участников региональных, всероссийских и международных конкурсов, фестивалей, соревнований</t>
  </si>
  <si>
    <t xml:space="preserve">Количество проведенных мероприятий по организации отдыха и оздоровления </t>
  </si>
  <si>
    <t>Оэмп=93,74</t>
  </si>
  <si>
    <t>Эн=74,98</t>
  </si>
  <si>
    <t>Осэ=52,59</t>
  </si>
  <si>
    <t>Эн=87,43</t>
  </si>
  <si>
    <t>7.1.1.</t>
  </si>
  <si>
    <t>7.1.2.</t>
  </si>
  <si>
    <t>7.3.1.</t>
  </si>
  <si>
    <t>7.3.2.</t>
  </si>
  <si>
    <t>7.2.1.</t>
  </si>
  <si>
    <t>Муниципальная программа «Управление имущественным комплексом городского округа города Калуги Калужской области»</t>
  </si>
  <si>
    <t>8.</t>
  </si>
  <si>
    <t>8.1.</t>
  </si>
  <si>
    <t>Отклонение в связи с экономией от проведения конкурентных процедур по закупкам работ и услуг</t>
  </si>
  <si>
    <t>8.2.</t>
  </si>
  <si>
    <t>Отклонение в связи с экономией в результате проведения  процедур по закупкам работ</t>
  </si>
  <si>
    <t>8.3.</t>
  </si>
  <si>
    <t>Отклонение произошло по причине отсутствия технической документации на дома (технические планы) и выполнения работ по постановке на кадастровый учет силами сотрудников УЖКХ города Калуги</t>
  </si>
  <si>
    <t>Темп снижения количества объектов недвижимости, находящихся в казне городского округа города Калуги Калужской области, к уровню 2023 года</t>
  </si>
  <si>
    <t>Темп роста доходов от управления муниципальным имуществом к уровню 2023 года</t>
  </si>
  <si>
    <t>Выполнение плана неналоговых поступлений в бюджет городского округа города Калуги Калужской области от мероприятий по управлению муниципальным имуществом</t>
  </si>
  <si>
    <t>Количество объектов муниципального имущества, в отношении которых проведена оценка рыночной стоимости</t>
  </si>
  <si>
    <t>Количество объектов, находящихся в казне городского округа города Калуги Калужской области, и выявленного бесхозяйного имущества, в отношении которых изготовлена техническая документация и получены экспертные заключения</t>
  </si>
  <si>
    <t>Количество объектов движимого имущества, в отношении которых проведены мероприятия по списанию и утилизации</t>
  </si>
  <si>
    <t>Количество жилых помещений, в отношении которых осуществлена приватизация</t>
  </si>
  <si>
    <t>Количество страниц архивных приватизационных дел, переведенных в электронный вид</t>
  </si>
  <si>
    <t>Количество объектов, в отношении которых проведены мероприятия по охране и содержанию</t>
  </si>
  <si>
    <t>Количество изготавливаемой технической документации на объекты дорожного хозяйства и ливневой канализации</t>
  </si>
  <si>
    <t>Количество изготовленных, измененных техпаспортов на  объекты коммунальной инфраструктуры, находящиеся в муниципальной собственности»</t>
  </si>
  <si>
    <t>Проведение работ по государственному кадастровому учету и государственной регистрации права муниципальной собственности на объекты коммунальной инфраструктуры, жилые помещения муниципального образования «Город Калуга»</t>
  </si>
  <si>
    <t>тыс. ед.</t>
  </si>
  <si>
    <t>8.1.1.</t>
  </si>
  <si>
    <t>8.1.2.</t>
  </si>
  <si>
    <t>8.1.3.</t>
  </si>
  <si>
    <t>8.2.1.</t>
  </si>
  <si>
    <t>8.3.1.</t>
  </si>
  <si>
    <t>Оэмп=90,16</t>
  </si>
  <si>
    <t>Эн=86,94</t>
  </si>
  <si>
    <t>Эн=79,78</t>
  </si>
  <si>
    <t>Эн=74,22</t>
  </si>
  <si>
    <t>Осэ=75,34</t>
  </si>
  <si>
    <t>Осэ=77,5</t>
  </si>
  <si>
    <t>Осэ=85,39</t>
  </si>
  <si>
    <t>9</t>
  </si>
  <si>
    <t>9.1.</t>
  </si>
  <si>
    <t>9.2.</t>
  </si>
  <si>
    <t>9.3.</t>
  </si>
  <si>
    <t>муниципальная программа «Семья и дети в городском округе городе Калуге Калужской области»</t>
  </si>
  <si>
    <t>Муниципальная программа «Семья и дети в городском округе городе Калуге Калужской области»</t>
  </si>
  <si>
    <t>Доля детей-сирот, детей, оставшихся без попечения родителей, устроенных в замещающие семьи, в том числе усыновленных (удочеренных), из числа выявленных детей-сирот, детей, оставшихся без попечения родителей</t>
  </si>
  <si>
    <t>в отношении 5 детей из 6 помещенных под надзор дано согласие на семейное устройство в конце 2025 года, что повлияло на снижение индикатора. Сотрудниками отдела ведется активная работа по семейному устройству детей-сирот и детей, оставшихся без попечения родителей.</t>
  </si>
  <si>
    <t>Удельный вес совершеннолетних недееспособных граждан, находящихся под опекой физических лиц, по отношению к общему числу состоящих на учете совершеннолетних недееспособных граждан</t>
  </si>
  <si>
    <t>отклонение значений индикатора на конец отчетного года связано с тем, что количество недееспособных граждан, находящихся в медицинских учреждениях и социальных организациях значительно увеличилось по следующим обстоятельствам: в КДИ в ПВР в настоящее время временно находятся 12 недееспособных граждан эвакуированных из Курской области. В ГБУЗ КО «Калужская областная больница имени А.Е.Лифшица» находятся временно 19 недееспособных граждан, переведенных из Перемышльского района в связи с ремонтом котельной. Сотрудниками отдела ведется активная работа с родственниками недееспособных граждан по вопросу оформления опеки над своими недееспособными родственниками.</t>
  </si>
  <si>
    <t>Доля граждан, получивших меры социальной поддержки, в общей численности граждан, имеющих право на их получение в сфере опеки и попечительства и обратившихся за их получением</t>
  </si>
  <si>
    <t>Количество получателей ежемесячных денежных выплат</t>
  </si>
  <si>
    <t>Количество получателей единовременных денежных выплат</t>
  </si>
  <si>
    <t>Количество получателей ежегодной единовременной денежной выплаты на оплату лекарств</t>
  </si>
  <si>
    <t xml:space="preserve">Количество получателей ежемесячного денежного вознаграждения </t>
  </si>
  <si>
    <t xml:space="preserve">Количество проведенных мероприятий в области опеки и попечительства </t>
  </si>
  <si>
    <t>Количество сотрудников отдела по охране прав несовершеннолетних, недееспособных и патронажу города Калуги, в отношении которых обеспечена реализация мероприятий по профессиональному развитию</t>
  </si>
  <si>
    <t>в отделе по охране прав несовершеннолетних, недееспособных и патронажу города Калуги не заключены договоры об образовании патронатных семей</t>
  </si>
  <si>
    <t>Структурный элемент  «Обеспечение       деятельности        органов Городской Управы города     Калуги»</t>
  </si>
  <si>
    <t>Эн=95,57</t>
  </si>
  <si>
    <t>Осэ=91,18</t>
  </si>
  <si>
    <t>10</t>
  </si>
  <si>
    <t>10.1.</t>
  </si>
  <si>
    <t>10.2.</t>
  </si>
  <si>
    <t>10.3.</t>
  </si>
  <si>
    <t>10.4.</t>
  </si>
  <si>
    <t>10.5.</t>
  </si>
  <si>
    <t>Темп роста числа обучающихся в учреждениях дополнительного образования в сфере искусств к предыдущему году</t>
  </si>
  <si>
    <t>Про-цент</t>
  </si>
  <si>
    <t>Количество мероприятий, проведенных учреждениями культуры</t>
  </si>
  <si>
    <t>Едини-ца</t>
  </si>
  <si>
    <t>Количество посещений мероприятий, проведенных учреждениями культуры</t>
  </si>
  <si>
    <t>Темп роста исполнения МКУ «Муниципальный архив г.Калуги» социально-правовых и тематических запросов к предыдущему году</t>
  </si>
  <si>
    <t xml:space="preserve">Число обучающихся в учреждениях дополнительного образования в сфере искусств.
</t>
  </si>
  <si>
    <t>Удельный уровень заработной платы педагогов учреждений дополнительного образования в сфере искусств от средней заработной платы по Калужской области</t>
  </si>
  <si>
    <t>Количество учреждений дополнительного образования в сфере искусств, получивших обновленные основные средства в текущем году.</t>
  </si>
  <si>
    <t>Количество объектов учреждений дополнительного образования в сфере искусств, в которых проведены мероприятия по ремонту (реставрации), благоустройству прилегающих территорий</t>
  </si>
  <si>
    <t>Количество зданий учреждений дополнительного образования в сфере искусств, удовлетворяющих требованиям комплексной безопасности.</t>
  </si>
  <si>
    <t xml:space="preserve">Количество стипендий для одаренных учащихся учреждений дополнительного образования в сфере искусств
</t>
  </si>
  <si>
    <t>Перечень целевых субсидий утвержден с задержкой в связи с утверждением новых кодов целевых субсидий с 2025 года (распоряжение от 23.01.2025 № 3-04-р)</t>
  </si>
  <si>
    <t>Количество посещений культурно-массовых мероприятий, проведенных учреждениями клубного типа.</t>
  </si>
  <si>
    <t>Удельный уровень заработной платы работников учреждений культуры от средней заработной платы по Калужской области</t>
  </si>
  <si>
    <t>Количество культурно-массовых мероприятий, проведенных учреждениями клубного типа.</t>
  </si>
  <si>
    <t>Количество учреждений клубного типа, получивших обновленные основные средства в текущем году.</t>
  </si>
  <si>
    <t>Количество учреждений клубного типа, в которых проведены мероприятия по ремонту (реставрации), благоустройству прилегающих территорий</t>
  </si>
  <si>
    <t>Количество зданий учреждений культуры клубного типа, удовлетворяющих требованиям комплексной безопасности.</t>
  </si>
  <si>
    <t>Количество посещений мероприятий, проведенных муниципальными библиотеками.</t>
  </si>
  <si>
    <t>Количество выданных (просмотренных) документов из фондов муниципальных библиотек.</t>
  </si>
  <si>
    <t>Количество приобретенных экземпляров литературных произведений и документов в библиотечный фонд муниципальных библиотек.</t>
  </si>
  <si>
    <t>Количество муниципальных библиотек, получивших обновленные основные средства в текущем году.</t>
  </si>
  <si>
    <t>Количество зданий муниципальных библиотек, удовлетворяющих требованиям комплексной безопасности.</t>
  </si>
  <si>
    <t>Количество посещений мероприятий, проведенных театрально-зрелищными учреждениями культуры.</t>
  </si>
  <si>
    <t>Количество мероприятий, проведенных театрально-зрелищными учреждениями культуры.</t>
  </si>
  <si>
    <t>Количество театрально-зрелищных учреждений культуры, получивших обновленные основные средства в текущем году</t>
  </si>
  <si>
    <t>Количество зданий театрально-зрелищных учреждений культуры, удовлетворяющих требованиям комплексной безопасности.</t>
  </si>
  <si>
    <t xml:space="preserve">Количество городских мероприятий в сфере культуры и искусства
</t>
  </si>
  <si>
    <t>Количество мероприятий, проведенных муниципальными библиотеками.</t>
  </si>
  <si>
    <t>Муниципальная программа «Создание условий для эффективного муниципального управления в городском округе городе Калуге Калужской области»</t>
  </si>
  <si>
    <t>11.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</si>
  <si>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</si>
  <si>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</si>
  <si>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</si>
  <si>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</si>
  <si>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</si>
  <si>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</si>
  <si>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</si>
  <si>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</si>
  <si>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</si>
  <si>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11.10.</t>
  </si>
  <si>
    <t>11.11.</t>
  </si>
  <si>
    <t>11.12.</t>
  </si>
  <si>
    <t>11.13.</t>
  </si>
  <si>
    <t>11.14.</t>
  </si>
  <si>
    <t>11.15.</t>
  </si>
  <si>
    <t>11.16.</t>
  </si>
  <si>
    <t>11.17.</t>
  </si>
  <si>
    <t>11.18.</t>
  </si>
  <si>
    <t>11.19.</t>
  </si>
  <si>
    <t>11.20.</t>
  </si>
  <si>
    <t>11.21.</t>
  </si>
  <si>
    <t>11.22.</t>
  </si>
  <si>
    <t xml:space="preserve">Доля сотрудников органов местного самоуправления городского округа города Калуги Калужской области, в отношении которых обеспечена реализация мероприятий по профессиональному развитию от общего количества сотрудников органов местного самоуправления  </t>
  </si>
  <si>
    <t>Доля социально ориентированных некоммерческих организаций - получателей финансовой и имущественной поддержки, осуществляющих свою деятельность на территории городского округа города Калуги Калужской области, от общего количества поданных заявок</t>
  </si>
  <si>
    <t xml:space="preserve">% </t>
  </si>
  <si>
    <t>Доля размещенных материалов о социально экономическом, историческом развитии городского округа города Калуги Калужской области, о развитии его общественной инфраструктуры и иной официальной информации от общего количества размещенных материалов</t>
  </si>
  <si>
    <t>Доля размещенных тематических материалов по укреплению общественного здоровья в городском округе городе Калуге Калужской области от общего количества размещенных материалов</t>
  </si>
  <si>
    <t>Структурный элемент «Создание условий для развития и оказания поддержки социально ориентированным некоммерческим организациям»</t>
  </si>
  <si>
    <t xml:space="preserve">Количество социально ориентированных некоммерческих организаций, осуществляющих свою деятельность на территории городского округа города Калуги Калужской области, которым оказана финансовая или имущественная поддержка в текущем финансовом году </t>
  </si>
  <si>
    <t xml:space="preserve"> Структурный элемент «Реализация кадровой политики и развитие кадрового состава»</t>
  </si>
  <si>
    <t xml:space="preserve">Количество сотрудников администрации городского округа города Калуги, управления делами главы городского округа города Калуги, в отношении которых обеспечена реализация мероприятий по профессиональному развитию </t>
  </si>
  <si>
    <t>Количество социально ориентированных некоммерческих организаций, осуществляющих свою деятельность на территории городского округа города Калуги Калужской области, которым оказана финансовая или имущественная поддержка в текущем финансовом году</t>
  </si>
  <si>
    <t>Эн=99,92</t>
  </si>
  <si>
    <t>Структурный элемент «Реализация кадровой политики и развитие кадрового состава»</t>
  </si>
  <si>
    <t>Количество сотрудников органов местного самоуправления городского округа города Калуги Калужской области, в отношении которых обеспечена реализация мероприятий по профессиональному развитию</t>
  </si>
  <si>
    <t xml:space="preserve">шт. </t>
  </si>
  <si>
    <t>Количество сотрудников управления финансов города Калуги, в отношении которых обеспечена реализация мероприятий по профессиональному развитию</t>
  </si>
  <si>
    <t xml:space="preserve">Количество сотрудников органов местного самоуправления городского округа города Калуги Калужской области, в отношении которых обеспечена реализация мероприятий по профессиональному развитию </t>
  </si>
  <si>
    <t>Количество сотрудников управления записи актов гражданского состояния города Калуги, в отношении которых обеспечена реализация мероприятий по профессиональному развитию</t>
  </si>
  <si>
    <t>Количество сотрудников органов местного самоуправления муниципального образования «Город Калуга», в отношении которых обеспечена реализация мероприятий по профессиональному развитию</t>
  </si>
  <si>
    <t xml:space="preserve">В направление не внесли изменения. </t>
  </si>
  <si>
    <t>штук</t>
  </si>
  <si>
    <t>Осэ=82,18</t>
  </si>
  <si>
    <t>Эн=85,75</t>
  </si>
  <si>
    <t>Количество размещенных материалов о социально экономическом, историческом развитии муниципального  образования «Город Калуга», о развитии его общественной инфраструктуры, и иной официальной информации</t>
  </si>
  <si>
    <t xml:space="preserve">Количество размещенных тематических материалов по укреплению общественного здоровья в муниципальном образовании «Город Калуга» </t>
  </si>
  <si>
    <t>Рост общего объема завершенных инициативных проектов за счет всех источников финансирования по отношению к предыдущему году</t>
  </si>
  <si>
    <t>Темп роста количества граждан, принявших участие в тематических мероприятиях, направленных на повышение правовой культуры, по отношению к предыдущему году</t>
  </si>
  <si>
    <t>Темп роста количества граждан, участвующих в деятельности общественных формирований правоохранительной направленности, в том числе из числа членов казачьих обществ, по отношению к предыдущему году</t>
  </si>
  <si>
    <t xml:space="preserve">Доля ТОС, принявших участие в мероприятиях городского округа города Калуги, субботниках, конкурсах </t>
  </si>
  <si>
    <t xml:space="preserve"> Количество реализованных инициативных проектов</t>
  </si>
  <si>
    <t>количество старост сельских населенных пунктов, принявших участие в мероприятиях городского округа города Калуги Калужской области, субботниках, конкурсах</t>
  </si>
  <si>
    <t xml:space="preserve"> Доля ветеранских и общественных организаций, принимавших участие в реализации мероприятий по патриотическому воспитанию граждан </t>
  </si>
  <si>
    <t xml:space="preserve">Количество граждан, принявших участие в тематических мероприятиях, направленных на повышение правовой культуры </t>
  </si>
  <si>
    <t>Количество членов народных дружин, в том числе членов казачьих обществ, участвующих в охране общественного порядка во время проведения массовых мероприятий</t>
  </si>
  <si>
    <t>Количество выходов на дежурство в будние дни</t>
  </si>
  <si>
    <t>количество реализованных инициативных проектов</t>
  </si>
  <si>
    <t xml:space="preserve">Направление «Жилищно-коммунальное хозяйство»   </t>
  </si>
  <si>
    <t xml:space="preserve">Направление «Образование»  </t>
  </si>
  <si>
    <t>Направление на 06.04.2026 не утверждено</t>
  </si>
  <si>
    <t>Оэмп=99,23</t>
  </si>
  <si>
    <t>Эн=95,8</t>
  </si>
  <si>
    <t>Осэ=96,25</t>
  </si>
  <si>
    <t>Муниципальная программа «Экономическое развитие и развитие сферы туризма»</t>
  </si>
  <si>
    <t>Структурный элемент «Создание условий для въездного и внутреннего туризма и соответствующей инфраструктуры»</t>
  </si>
  <si>
    <t>Темп роста общего объема инвестиций в основной капитал за счет всех источников финансирования (по крупным и средним предприятиям) к предыдущему году</t>
  </si>
  <si>
    <t>Число субъектов малого и среднего предпринимательства (включая микропредприятия и ИП) на 10 тыс. человек населения</t>
  </si>
  <si>
    <t>Доля выручки от продажи товаров, работ и услуг (без НДС) субъектов малого и среднего предпринимательства в общей выручке предприятий</t>
  </si>
  <si>
    <t>Темп роста общего объема туристского потока в городском округе городе Калуге Калужской области к предыдущему году</t>
  </si>
  <si>
    <t>Объем валовой сельскохозяйственной продукции во всех категориях хозяйств</t>
  </si>
  <si>
    <t>млн руб.</t>
  </si>
  <si>
    <t>Значение показателя представлено по оценке. Фактическое значение показателя будет представлено в июне 2026 года.</t>
  </si>
  <si>
    <t xml:space="preserve">Валовое производство молока сельскохозяйственными товаропроизводителями </t>
  </si>
  <si>
    <t>т</t>
  </si>
  <si>
    <t xml:space="preserve">Валовое производство зерна сельскохозяйственными товаропроизводителями </t>
  </si>
  <si>
    <t>Валовое производство картофеля сельскохозяйственными товаропроизводителями</t>
  </si>
  <si>
    <t xml:space="preserve">Валовое производство овощей сельскохозяйственными товаропроизводителями </t>
  </si>
  <si>
    <t xml:space="preserve">Сохранение/увеличение посевных площадей сельскохозяйственных культур, в том числе за счет вовлечения в сельскохозяйственный оборот неиспользуемых земель </t>
  </si>
  <si>
    <t>га</t>
  </si>
  <si>
    <t xml:space="preserve">Количество организованных консультационно-информационных мероприятий (семинаров, лекций), выставок, конкурсов и других мероприятий в сельском хозяйстве, направленных на обеспечение условий функционирования агропромышленного комплекса </t>
  </si>
  <si>
    <t xml:space="preserve">Объем инвестиций в основ-ной капитал за счет всех источников финансирования (по крупным и средним предприятиям) </t>
  </si>
  <si>
    <t>млрд руб.</t>
  </si>
  <si>
    <t xml:space="preserve">Коэффициент «рождаемости» субъектов малого и среднего предпринимательства (количество созданных в отчетном периоде малых и средних предприятий на 1 тыс. действующих на дату окончания отчетного периода малых и средних предприятий) </t>
  </si>
  <si>
    <t>Доля вновь созданных в течение года субъектов малого и среднего предпринимательства, которым оказана поддержка в рамках развития малого и среднего предпринимательства</t>
  </si>
  <si>
    <t xml:space="preserve">Количество субъектов малого и среднего предпринимательства - резидентов бизнес-инкубаторов (нарастающим итогом) </t>
  </si>
  <si>
    <t>Доля среднесписочной численности работников (без внешних совместителей) субъектов малого и среднего предпринимательства в среднесписочной численности работников (без внешних совместителей) всех предприятий и организаций, действующих на территории городского округа города Калуги Калужской области</t>
  </si>
  <si>
    <t xml:space="preserve">Количество субъектов малого и среднего предпринимательства, получивших поддержку </t>
  </si>
  <si>
    <t xml:space="preserve">Количество туристов, посетивших Калугу </t>
  </si>
  <si>
    <t>Количество мест размещения на 1000 жителей</t>
  </si>
  <si>
    <t>Оэмп=99,6</t>
  </si>
  <si>
    <t>Эн=99,19</t>
  </si>
  <si>
    <t>Муниципальная программа «Развитие физической культуры и спорта в городском округе городе Калуге Калужской области»</t>
  </si>
  <si>
    <t>Доля граждан, проживающих на территории городского округа города Калуги Калужской области, систематически занимающихся физической культурой и спортом, в общей численности населения муниципального образования</t>
  </si>
  <si>
    <t>Количество муниципальных официальных физкультурных и спортивных мероприятий</t>
  </si>
  <si>
    <t xml:space="preserve">Количество муниципальных учреждений, на которых проводились работы по текущему ремонту и благоустройству территорий
</t>
  </si>
  <si>
    <t xml:space="preserve">Численность лиц, получивших услугу по организации занятий парашютно-авиационными видами спорта.
</t>
  </si>
  <si>
    <t>Численность жителей города, инвалидов и лиц с ограниченными возможностями здоровья, получивших услугу физкультурно-спортивной направленности</t>
  </si>
  <si>
    <t>Количество муниципальных официальных физкультурных и спортивных мероприятий.</t>
  </si>
  <si>
    <t>Количество мероприятий по спортивно-массовой и воспитательной работе с детьми, подростками и молодежью по месту жительства.</t>
  </si>
  <si>
    <t>Количество победителей и призеров официальных межрегиональных, всероссийских и международных соревнований.</t>
  </si>
  <si>
    <t>Количество присвоенных спортивных разрядов</t>
  </si>
  <si>
    <t>Количество муниципальных учреждений, которые приобрели основные средства и материальные запасы</t>
  </si>
  <si>
    <t>Численность лиц, получивших услугу по реализации дополнительных общеобразовательных программ в области физической культуры и спорта в СШ и СШОР.</t>
  </si>
  <si>
    <t xml:space="preserve"> Количество тренеров, тренеров-преподавателей, приглашенных на работу в муниципальные учреждения, подведомственные управлению физической культуры, спорта и молодежной политики города Калуги, и получивших компенсацию по договорам найма (поднайма) жилых помещений</t>
  </si>
  <si>
    <t xml:space="preserve"> Количество муниципальных учреждений, в которых проведены мероприятия по обеспечению условий комплексной безопасности.</t>
  </si>
  <si>
    <t>Количество муниципальных учреждений, которые приобрели основные средства и материальные запасы.</t>
  </si>
  <si>
    <t>Количество муниципальных учреждений, на которых проводились работы по текущему ремонту и благоустройству территорий.</t>
  </si>
  <si>
    <t xml:space="preserve"> Количество победителей и призеров официальных межрегиональных, всероссийских и международных соревнований.</t>
  </si>
  <si>
    <t xml:space="preserve"> Количество присвоенных спортивных разрядов.</t>
  </si>
  <si>
    <t xml:space="preserve">Количество подведомственных учреждений, дополнительного образования со специальным наименованием «спортивная школа» в которых произведен капитальный или текущий ремонт помещений, спортивных сооружений </t>
  </si>
  <si>
    <t xml:space="preserve">Количество вновь построенных спортивных объектов </t>
  </si>
  <si>
    <t xml:space="preserve">Численность лиц, получивших услугу по реализации программ дополнительного образования детей в кружках и секциях разной направленности (за исключением СШ и СШОР) </t>
  </si>
  <si>
    <t xml:space="preserve">Количество муниципальных учреждений, в которых проведены мероприятия по обеспечению условий комплексной безопасности
</t>
  </si>
  <si>
    <t>Количество муниципальных учреждений, на которых проводились работы по текущему ремонту и благоустройству территорий</t>
  </si>
  <si>
    <t>Количество мероприятий по спортивно-массовой и воспитательной работе с детьми, подростками и молодежью по месту жительства</t>
  </si>
  <si>
    <t>Количество подведомственных учреждений, осуществляющих деятельность по дополнительному образованию, в которых произведен капитальный или текущий ремонт зданий и помещений</t>
  </si>
  <si>
    <t xml:space="preserve">штук </t>
  </si>
  <si>
    <t xml:space="preserve">Направление «Физическая культура и спорт» </t>
  </si>
  <si>
    <t xml:space="preserve">Направление «Образование» </t>
  </si>
  <si>
    <t>Эн=63,21</t>
  </si>
  <si>
    <t>Осэ=81,25</t>
  </si>
  <si>
    <t>Осэ=98,36</t>
  </si>
  <si>
    <t>Эн=94,56</t>
  </si>
  <si>
    <t>Направление «Физическая культура и спорт»</t>
  </si>
  <si>
    <t>Эн=74,2</t>
  </si>
  <si>
    <t>Ос=82</t>
  </si>
  <si>
    <t>Осэ=99,04</t>
  </si>
  <si>
    <t>Осэ=99,66</t>
  </si>
  <si>
    <t>Осэ=91,14</t>
  </si>
  <si>
    <t>Осэ=98,19</t>
  </si>
  <si>
    <t>Эн=95,27</t>
  </si>
  <si>
    <t>Оэмп=88,99</t>
  </si>
  <si>
    <t>Количество  учреждений  клубного типа, в которых проведены мероприятия по ремонту (реставрации), благоустройству прилегающих территорий</t>
  </si>
  <si>
    <t>Количество  театрально-зрелищных учреждений культуры, в которых проведены мероприятия по ремонту(реставрации), благоустройству прилегающих территорий</t>
  </si>
  <si>
    <t>Количество исполненных МКУ «Муниципальный архив г.Калуги» социально-правовых  и тематических запросов</t>
  </si>
  <si>
    <t>Ос=77,5</t>
  </si>
  <si>
    <t>Эн=97,75</t>
  </si>
  <si>
    <t>Эн=79,67</t>
  </si>
  <si>
    <t>Эн=99,9</t>
  </si>
  <si>
    <t>Оэмп=96,93</t>
  </si>
  <si>
    <t xml:space="preserve">Количество получателей меры социальной поддержки по обеспечению бесплатного проезда детей-сирот и детей, оставшихся без попечения родителей, и лиц из их числа </t>
  </si>
  <si>
    <t>Осэ=95,49</t>
  </si>
  <si>
    <t>Эн=58,44</t>
  </si>
  <si>
    <t>Осэ=53,78</t>
  </si>
  <si>
    <t>Потребность во временном размещении граждан, пострадавших в результате обстоятельств непреодолимой силы на территории городского округа города Калуги в полном объеме отсутствовала</t>
  </si>
  <si>
    <t>Снижение числа деструктивных событий, вызванных чрезвычайными ситуациями природного и техногенного характера, пожарами и иными происшествиями, в том числе при военных конфликтах или вследствие этих конфликтов, в сравнении с предыдущим периодом (пожары, происшествия на водных объектах, введение режима повышенной готовности, введение режима чрезвычайной ситуации)</t>
  </si>
  <si>
    <t>Вследствие обстоятельств непреодолимой силы на территории городского округа города Калуги</t>
  </si>
  <si>
    <t xml:space="preserve">Уровень обеспеченности материально-техническими средствами для предупреждения и ликвидации чрезвычайных ситуаций и выполнения мероприятий гражданской обороны в сравнении с необходимым (запасы, резервы, водоисточники, система оповещения, камеры видеонаблюдения) </t>
  </si>
  <si>
    <t>В связи с увеличением бюджетных ассигнований</t>
  </si>
  <si>
    <t xml:space="preserve">Укомплектованность запасов продовольствия, медицинских средств индивидуальной защиты и иных средств </t>
  </si>
  <si>
    <t>Уровень готовности защитных сооружений гражданской обороны</t>
  </si>
  <si>
    <t>Укомплектованность резерва материальных и технических средств для ликвидации чрезвычайных ситуаций</t>
  </si>
  <si>
    <t>Количество проведенных мероприятий по реализации первичных мер пожарной безопасности</t>
  </si>
  <si>
    <t>Количество происшествий на водных объектах муниципального образования «Город Калуга».</t>
  </si>
  <si>
    <t>≤ 11</t>
  </si>
  <si>
    <t>Количество мероприятий по информированию населения в области гражданской обороны  и защиты от чрезвычайных ситуаций</t>
  </si>
  <si>
    <t>Доля установленных систем оповещения населения к запланированному.</t>
  </si>
  <si>
    <t>Осэ=95,24</t>
  </si>
  <si>
    <t>Осэ=95</t>
  </si>
  <si>
    <t>Эн=98,01</t>
  </si>
  <si>
    <t>Количество человек, временно размещенных в гостинице</t>
  </si>
  <si>
    <t>Эн=31,82</t>
  </si>
  <si>
    <t>Осэ=36,5</t>
  </si>
  <si>
    <t>Количество установленных камер видеонаблюдения</t>
  </si>
  <si>
    <t>Оэмп=85,76</t>
  </si>
  <si>
    <t>12.</t>
  </si>
  <si>
    <t>12.1</t>
  </si>
  <si>
    <t>12.2</t>
  </si>
  <si>
    <t>12.3</t>
  </si>
  <si>
    <t>12.4</t>
  </si>
  <si>
    <t>13</t>
  </si>
  <si>
    <t>13.1</t>
  </si>
  <si>
    <t>14</t>
  </si>
  <si>
    <t>14.1</t>
  </si>
  <si>
    <t>14.2</t>
  </si>
  <si>
    <t>14.3</t>
  </si>
  <si>
    <t>14.4</t>
  </si>
  <si>
    <t>15</t>
  </si>
  <si>
    <t>15.1</t>
  </si>
  <si>
    <t>15.2</t>
  </si>
  <si>
    <t>15.3</t>
  </si>
  <si>
    <t>Направление «Социальная политика». Управление социально защиты города Калуги</t>
  </si>
  <si>
    <t xml:space="preserve"> Направление «Социальная политика». Управление жилищно-коммунального хозяйства города Калуги</t>
  </si>
  <si>
    <t xml:space="preserve">Направление «Национальная экономика». Управление делами главы городского округа города Калуги. </t>
  </si>
  <si>
    <t>Направление «Образование». Управление делами главы городского округа города Калуги.</t>
  </si>
  <si>
    <t>Направление «Образование». Управление образования города Калуги</t>
  </si>
  <si>
    <t>Направление «Образование». Управление физической культуры, спорта и молодежной политики города Калуги</t>
  </si>
  <si>
    <t>Направление «Образование». Управление архитектуры, градостроительства и земельных отношений города Калуги</t>
  </si>
  <si>
    <t>направление «Национальная экономика». Управление по работе с населением на территориях</t>
  </si>
  <si>
    <t>направление «Национальная экономика».   Управление городского хозяйства города Калуги</t>
  </si>
  <si>
    <t>направление «Национальная экономика». Управление архитектуры, градостроительства и земельных отношений города Калуги</t>
  </si>
  <si>
    <t>Муниципальная программа «Территориальное планирование и градостроительное зонирование городского округа города Калуги Калужской области».
Управление архитектуры, градостроительства и земельных отношений города Калуги</t>
  </si>
  <si>
    <t xml:space="preserve">направление «Общегосударственные вопросы» . Управление архитектуры, градостроительства и земельных отношений города Калуги </t>
  </si>
  <si>
    <t xml:space="preserve">направление «Национальная экономика». Управление архитектуры, градостроительства и земельных отношений города Калуги </t>
  </si>
  <si>
    <t>муниципальной программы «Организация отдыха и оздоровления детей в каникулярное время». Управление образования города Калуги</t>
  </si>
  <si>
    <t xml:space="preserve">направление «Образование». Управление образования города Калуги </t>
  </si>
  <si>
    <t>направление «Образование». Управление культуры  города Калуги</t>
  </si>
  <si>
    <t>направление «Образование». Управление физической культуры, спорта и молодежной политики города Калуги</t>
  </si>
  <si>
    <t>Муниципальная программа «Управление имущественным комплексом городского округа города Калуги Калужской области». Управление экономики и имущественных отношений города Калуги.</t>
  </si>
  <si>
    <t>муниципальная программа «Семья и дети в городском округе городе Калуге Калужской области». Отдел по охране прав несовершеннолетних, недееспособных 
и патронажу города Калуги</t>
  </si>
  <si>
    <t>Направление «Образование». Управление культуры города Калуги</t>
  </si>
  <si>
    <t>Направление «Культура, кинематография». Управление культуры города Калуги</t>
  </si>
  <si>
    <t>Направление «Культура, кинематография». Управление записи актов гражданского состояния города Калуги</t>
  </si>
  <si>
    <t>Направление «Культура, кинематография».  Управление архитектуры, градостроительства и земельных отношений города Калуги</t>
  </si>
  <si>
    <t>Направление «Общегосударственные вопросы». Управление делами главы городского округа города Калуги</t>
  </si>
  <si>
    <t>Муниципальная программа «Создание условий для эффективного муниципального управления в городском округе городе Калуге Калужской области». Управление делами главы городского округа города Калуги</t>
  </si>
  <si>
    <t>направление «Общегосударственные вопросы».  Управление социальной защиты города Калуги</t>
  </si>
  <si>
    <t xml:space="preserve">направление «Общегосударственные вопросы».  Управление по работе с населением на территориях </t>
  </si>
  <si>
    <t>направление «Общегосударственные вопросы».  Управление финансов города Калуги</t>
  </si>
  <si>
    <t>направление «Общегосударственные вопросы».  Управление архитектуры, градостроительства и земельных отношений города Калуги</t>
  </si>
  <si>
    <t>направление «Национальная безопасность и правоохранительная деятельность». Отдел по организации защиты населения</t>
  </si>
  <si>
    <t>направление «Национальная экономика».  Управление экономики и имущественных отношений города Калуги</t>
  </si>
  <si>
    <t>направление «Жилищно-коммунальное хозяйство».  Управление городского хозяйства города Калуги</t>
  </si>
  <si>
    <t>направление «Жилищно-коммунальное хозяйство».  Управление жилищно-коммунального хозяйства города Калуги</t>
  </si>
  <si>
    <t>направление «Образование».  Управление делами главы городского округа города Калуги</t>
  </si>
  <si>
    <t>направление «Образование».  Управление городского хозяйства города Калуги</t>
  </si>
  <si>
    <t>направление «Образование».  Управление экономики  и имущественных отношений города Калуги</t>
  </si>
  <si>
    <t>направление «Образование».   Управление социальной защиты города Калуги</t>
  </si>
  <si>
    <t>направление «Образование».  Управление финансов города Калуги</t>
  </si>
  <si>
    <t>направление «Образование».  Управление образования города Калуги</t>
  </si>
  <si>
    <t>направление «Образование».  Управление архитектуры, градостроительства и земельных отношений города Калуги</t>
  </si>
  <si>
    <t xml:space="preserve">направление «Образование».  Управление по работе с населением на территориях </t>
  </si>
  <si>
    <t>направление «Культура, кинематография».  Управление культуры города Калуги</t>
  </si>
  <si>
    <t>направление «Социальная политика».  Управление социальной защиты города Калуги</t>
  </si>
  <si>
    <t>направление «Социальная политика». Отдел по охране прав несовершеннолетних, недееспособных и патронажу горда Калуги</t>
  </si>
  <si>
    <t>направление «Средства массовой информации». Управление делами главы городского округа города Калуги</t>
  </si>
  <si>
    <t>Направление «Жилищно-коммунальное хозяйство» . Управление городского хозяйства города Калуги</t>
  </si>
  <si>
    <t>Направление «Образование» . Управление образования города Калуги</t>
  </si>
  <si>
    <t>направление «Национальная экономика». Управление  экономики и имущественных отношений города Калуги</t>
  </si>
  <si>
    <t>Муниципальная программа «Экономическое развитие и развитие сферы туризма». Управление  экономики и имущественных отношений города Калуги</t>
  </si>
  <si>
    <t>Направление «Физическая культура и спорт». Управление физической культуры, спорта и молодежной политики города Калуги</t>
  </si>
  <si>
    <t>Муниципальная программа «Развитие физической культуры и спорта в городском округе городе Калуге Калужской области». Управление физической культуры, спорта и молодежной политики города Калуги</t>
  </si>
  <si>
    <t xml:space="preserve">Направление «Физическая культура и спорт». Управление архитектуры,  градостроительства и земельных отношений города Калуги </t>
  </si>
  <si>
    <t xml:space="preserve">Направление «Образование». Управление архитектуры,  градостроительства и земельных отношений города Калуги </t>
  </si>
  <si>
    <t>Направление «Национальная безопасность и правоохранительная деятельность». Управление жилищно-коммунального хозяйства города Калуги</t>
  </si>
  <si>
    <t>1.</t>
  </si>
  <si>
    <t>2.</t>
  </si>
  <si>
    <t>3.3.</t>
  </si>
  <si>
    <t>5.4.</t>
  </si>
  <si>
    <t>6.</t>
  </si>
  <si>
    <t>6.3.</t>
  </si>
  <si>
    <t>6.4.</t>
  </si>
  <si>
    <t>9.</t>
  </si>
  <si>
    <t>10.</t>
  </si>
  <si>
    <t>12.1.</t>
  </si>
  <si>
    <t>13.</t>
  </si>
  <si>
    <t>13.1.</t>
  </si>
  <si>
    <t>13.2.</t>
  </si>
  <si>
    <t>12.2.</t>
  </si>
  <si>
    <t>12.3.</t>
  </si>
  <si>
    <t>12.4.</t>
  </si>
  <si>
    <t>12.5.</t>
  </si>
  <si>
    <t>13.3.</t>
  </si>
  <si>
    <t>13.4.</t>
  </si>
  <si>
    <t>13.5.</t>
  </si>
  <si>
    <t>14.</t>
  </si>
  <si>
    <t>14.1.</t>
  </si>
  <si>
    <t>15.</t>
  </si>
  <si>
    <t>15.1.</t>
  </si>
  <si>
    <t>15.2.</t>
  </si>
  <si>
    <r>
      <t>«</t>
    </r>
    <r>
      <rPr>
        <sz val="11"/>
        <color rgb="FF000000"/>
        <rFont val="Times New Roman"/>
        <family val="1"/>
        <charset val="204"/>
      </rPr>
      <t xml:space="preserve">Количество участников культурных мероприятий, направленных на популяризацию семейных ценностей» </t>
    </r>
  </si>
  <si>
    <t>1.1.1.</t>
  </si>
  <si>
    <t>2.1.2.</t>
  </si>
  <si>
    <t>2.1.3.</t>
  </si>
  <si>
    <t>2.1.4.</t>
  </si>
  <si>
    <t>2.1.8.</t>
  </si>
  <si>
    <t>2.1.9.</t>
  </si>
  <si>
    <t>2.1.11.</t>
  </si>
  <si>
    <t>2.1.13.</t>
  </si>
  <si>
    <t>3.</t>
  </si>
  <si>
    <t>4.4.5.</t>
  </si>
  <si>
    <t>4.4.6.</t>
  </si>
  <si>
    <t>4.4.7.</t>
  </si>
  <si>
    <t>9.1.1.</t>
  </si>
  <si>
    <t>9.1.2.</t>
  </si>
  <si>
    <t>9.1.3.</t>
  </si>
  <si>
    <t>9.2.1.</t>
  </si>
  <si>
    <t>9.3.1.</t>
  </si>
  <si>
    <t>10.1.1.</t>
  </si>
  <si>
    <t>10.1.2.</t>
  </si>
  <si>
    <t>10.1.3.</t>
  </si>
  <si>
    <t>10.2.1.</t>
  </si>
  <si>
    <t>10.2.2.</t>
  </si>
  <si>
    <t>10.2.3.</t>
  </si>
  <si>
    <t>10.2.4.</t>
  </si>
  <si>
    <t>10.2.5.</t>
  </si>
  <si>
    <t>10.2.6.</t>
  </si>
  <si>
    <t>10.2.7.</t>
  </si>
  <si>
    <t>10.3.1.</t>
  </si>
  <si>
    <t>10.4.1.</t>
  </si>
  <si>
    <t>10.4.2.</t>
  </si>
  <si>
    <t>10.5.1.</t>
  </si>
  <si>
    <t>11.1.1.</t>
  </si>
  <si>
    <t>11.1.2.</t>
  </si>
  <si>
    <t>11.2.1.</t>
  </si>
  <si>
    <t>11.3.1.</t>
  </si>
  <si>
    <t>11.3.2.</t>
  </si>
  <si>
    <t>11.4.1.</t>
  </si>
  <si>
    <t>11.5.1.</t>
  </si>
  <si>
    <t>11.6.1.</t>
  </si>
  <si>
    <t>11.7.1.</t>
  </si>
  <si>
    <t>11.8.1.</t>
  </si>
  <si>
    <t>11.9.1.</t>
  </si>
  <si>
    <t>11.10.1.</t>
  </si>
  <si>
    <t>11.11.1.</t>
  </si>
  <si>
    <t>11.12.1</t>
  </si>
  <si>
    <t>11.13.1.</t>
  </si>
  <si>
    <t>11.14.1.</t>
  </si>
  <si>
    <t>11.15.1.</t>
  </si>
  <si>
    <t>11.16.1.</t>
  </si>
  <si>
    <t>11.16.2.</t>
  </si>
  <si>
    <t>11.17.1.</t>
  </si>
  <si>
    <t>11.18.1.</t>
  </si>
  <si>
    <t>11.19.1.</t>
  </si>
  <si>
    <t>11.19.2.</t>
  </si>
  <si>
    <t>11.20.1.</t>
  </si>
  <si>
    <t>11.20.2.</t>
  </si>
  <si>
    <t>11.21.1.</t>
  </si>
  <si>
    <t>11.22.1.</t>
  </si>
  <si>
    <t>11.22.2.</t>
  </si>
  <si>
    <t>12.1.1.</t>
  </si>
  <si>
    <t>12.1.2.</t>
  </si>
  <si>
    <t>12.1.3.</t>
  </si>
  <si>
    <t>12.1.4.</t>
  </si>
  <si>
    <t>12.1.5.</t>
  </si>
  <si>
    <t>12.1.6.</t>
  </si>
  <si>
    <t>12.2.1.</t>
  </si>
  <si>
    <t>12.3.1.</t>
  </si>
  <si>
    <t>12.4.1.</t>
  </si>
  <si>
    <t>13.1.1.</t>
  </si>
  <si>
    <t>13.1.2.</t>
  </si>
  <si>
    <t>13.1.3.</t>
  </si>
  <si>
    <t>13.1.4.</t>
  </si>
  <si>
    <t>13.1.5.</t>
  </si>
  <si>
    <t>13.1.6.</t>
  </si>
  <si>
    <t>13.1.7.</t>
  </si>
  <si>
    <t>14.1.1.</t>
  </si>
  <si>
    <t>14.1.2.</t>
  </si>
  <si>
    <t>14.1.3.</t>
  </si>
  <si>
    <t>14.1.4.</t>
  </si>
  <si>
    <t>14.1.5.</t>
  </si>
  <si>
    <t>14.1.6.</t>
  </si>
  <si>
    <t>14.1.7.</t>
  </si>
  <si>
    <t>14.1.8.</t>
  </si>
  <si>
    <t>14.1.9.</t>
  </si>
  <si>
    <t>14.2.</t>
  </si>
  <si>
    <t>14.2.1.</t>
  </si>
  <si>
    <t>14.2.2.</t>
  </si>
  <si>
    <t>14.3.</t>
  </si>
  <si>
    <t>14.3.1.</t>
  </si>
  <si>
    <t>14.3.2.</t>
  </si>
  <si>
    <t>14.3.3.</t>
  </si>
  <si>
    <t>14.4.</t>
  </si>
  <si>
    <t>14.4.1.</t>
  </si>
  <si>
    <t>15.1.1.</t>
  </si>
  <si>
    <t>15.1.2.</t>
  </si>
  <si>
    <t>15.1.3.</t>
  </si>
  <si>
    <t>15.2.1.</t>
  </si>
  <si>
    <t>15.3.</t>
  </si>
  <si>
    <t>15.3.1.</t>
  </si>
  <si>
    <t>Структурный элемент «Обеспечение деятельности органов администрации городского округа города Калуги»</t>
  </si>
  <si>
    <t xml:space="preserve">Структурный элемент «Организация предоставления мер социальной поддержки отдельным категориям граждан»   </t>
  </si>
  <si>
    <t xml:space="preserve">Структурный элемент «Организация предоставления мер социальной поддержки отдельным категориям граждан за счет средств межбюджетных трансфертов»  </t>
  </si>
  <si>
    <t xml:space="preserve"> Структурный элемент «Организация предоставления мер социальной поддержки на оплату жилого помещения, коммунальных услуг»</t>
  </si>
  <si>
    <t xml:space="preserve">Структурный элемент «Организация предоставления мер социальной поддержки на оплату жилого помещения, коммунальных услуг и оплату взносов на капитальный ремонт за счет средств межбюджетных трансфертов» </t>
  </si>
  <si>
    <t>Структурный элемент  «Предоставление отдельным категориям граждан права бесплатного и льготного проезда в городском транспорте общего пользования»</t>
  </si>
  <si>
    <t xml:space="preserve">Структурный элемент  «Организация предоставления единовременной адресной социальной помощи на проведение капитального ремонта» </t>
  </si>
  <si>
    <t xml:space="preserve">Структурный элемент  «Организация предоставления денежных выплат, пособий и компенсации отдельным категориям граждан области в соответствии с региональным законодательством»    </t>
  </si>
  <si>
    <t xml:space="preserve">Структурный элемент «Оказание социальной помощи отдельным категориям граждан, находящимся в трудной жизненной ситуации» </t>
  </si>
  <si>
    <t>Структурный элемент  «Организация предоставления социальных выплат, пособий, компенсаций детям, семьям с детьми»</t>
  </si>
  <si>
    <t xml:space="preserve"> Структурный элемент «Организация и проведение мероприятий в области социальной политики»  </t>
  </si>
  <si>
    <t>Структурный элемент «Капитальный ремонт, ремонт автомобильных дорог общего пользования местного значения», структурный элемент «Реконструкция и строительство автомобильных дорог, дорожных сооружений и элементов обустройства, автомобильных дорог общего пользования местного значения»</t>
  </si>
  <si>
    <t xml:space="preserve"> Структурный элемент «Реализация мероприятий в сфере имущественных отношений» </t>
  </si>
  <si>
    <t>Структурный элемент  «Реализация мероприятий в сфере имущественных отношений»</t>
  </si>
  <si>
    <t xml:space="preserve">Структурный элемент 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 </t>
  </si>
  <si>
    <t>Структурный элемент «Обеспечение организации и проведения мероприятий в сфере культуры»</t>
  </si>
  <si>
    <t>Структурный элемент «Обеспечение развития и поддержки муниципальных учреждений культуры клубного типа»</t>
  </si>
  <si>
    <t>Структурный элемент  «Обеспечение развития театральной и концертной деятельности муниципальных учреждений культуры»</t>
  </si>
  <si>
    <t>Структурный элемент «Обеспечение развития муниципальных учреждений дополнительного образования со специальным наименованием «спортивная школа»</t>
  </si>
  <si>
    <t>Структурный элемент «Обеспечение функционирования муниципальных учреждений, осуществляющих деятельность по дополнительному образованию и в области физической культуры»</t>
  </si>
  <si>
    <t>Структурный элемент «Развитие и совершенствование гражданской обороны городского округа города Калуги Калужской области»</t>
  </si>
  <si>
    <t xml:space="preserve">Структурный элемент «Прочие мероприятия по повышению уровня защищенности граждан»
</t>
  </si>
  <si>
    <t>Структурный элемент  «Временное размещение граждан, пострадавших в результате обстоятельств непреодолимой силы на территории городского округа города Калуги Калужской области»</t>
  </si>
  <si>
    <t>Структурный элемент «Безопасный город»</t>
  </si>
  <si>
    <t xml:space="preserve">Муниципальная программа «Управление муниципальными финансами городского округа города Калуги Калужской области, 
</t>
  </si>
  <si>
    <t xml:space="preserve"> Направление «Социальная политика», Управление жилищно-коммунального хозяйства города Калуги</t>
  </si>
  <si>
    <t>муниципальной программы «Организация отдыха и оздоровления детей в каникулярное время»
Управление образования города Калуги</t>
  </si>
  <si>
    <t>направление «Образование» Управление культуры  города Калуги</t>
  </si>
  <si>
    <t>направление «Образование» Управление физической культуры, спорта и молодежной политики города Калуги</t>
  </si>
  <si>
    <t>направление «Образование». Управление делами главы городского округа города Калуги</t>
  </si>
  <si>
    <t>направление «Образование». Соисполнитель Управление архитектуры, градостроительства и земельных отношений города Калуги</t>
  </si>
  <si>
    <t xml:space="preserve">Направление «Образование».   Управление архитектуры,  градостроительства и земельных отношений города Калуги </t>
  </si>
  <si>
    <t>Направление «Образование».   Управление физической культуры, спорта и молодежной политики города Калуги</t>
  </si>
  <si>
    <t xml:space="preserve">Направление «Физическая культура и спорт».   Управление архитектуры,  градостроительства и земельных отношений города Калуги </t>
  </si>
  <si>
    <t>Направление «Физическая культура и спорт».    Управление физической культуры, спорта и молодежной политики города Калуги</t>
  </si>
  <si>
    <t>Направление «Жилищно-коммунальное хозяйство». Управление городского хозяйства города Калуги</t>
  </si>
  <si>
    <t>направление «Социальная политика».  Отдел по охране прав несовершеннолетних, недееспособных и патронажу горда Калуги</t>
  </si>
  <si>
    <t>направление «Образование».  Управление социальной защиты города Калуги</t>
  </si>
  <si>
    <t>Направление «Общегосударственные вопросы».  Управление делами главы городского округа города Калуги</t>
  </si>
  <si>
    <t>Направление «Культура, кинематография». Управление архитектуры, градостроительства и земельных отношений города Калуги</t>
  </si>
  <si>
    <t xml:space="preserve">направление «Национальная экономика» .  Управление архитектуры, градостроительства и земельных отношений города Калуги </t>
  </si>
  <si>
    <t>направление «Национальная экономика».   Управление архитектуры, градостроительства и земельных отношений города Калуги</t>
  </si>
  <si>
    <t>направление «Национальная экономика».  Управление по работе с населением на территориях</t>
  </si>
  <si>
    <t>направление «Национальная экономика». Управление городского хозяйства города Калуги</t>
  </si>
  <si>
    <t xml:space="preserve">Направление «Образование». Управление физической культуры, спорта и молодежной политики города Калуги
</t>
  </si>
  <si>
    <t xml:space="preserve">Направление «Социальная политика».  Управление образования города Калуги
</t>
  </si>
  <si>
    <t xml:space="preserve">Направление «Образование».  Управление образования города Калуги
</t>
  </si>
  <si>
    <t xml:space="preserve">Направление «Образование».  Управление делами главы городского округа города Калуги. </t>
  </si>
  <si>
    <t xml:space="preserve">Направление «Национальная экономика».  Управление делами главы городского округа города Калуги. </t>
  </si>
  <si>
    <t xml:space="preserve"> Направление «Социальная политика». Управление социально защиты города Калуги</t>
  </si>
  <si>
    <r>
      <t>В связи с увеличением объёмов работ включение в план закупок  произошло позднее плановой даты</t>
    </r>
    <r>
      <rPr>
        <sz val="11"/>
        <color rgb="FF080808"/>
        <rFont val="Times New Roman"/>
        <family val="1"/>
        <charset val="204"/>
      </rPr>
      <t>.</t>
    </r>
    <r>
      <rPr>
        <sz val="11"/>
        <color rgb="FF000000"/>
        <rFont val="Times New Roman"/>
        <family val="1"/>
        <charset val="204"/>
      </rPr>
      <t xml:space="preserve"> </t>
    </r>
  </si>
  <si>
    <r>
      <t>В связи с увеличением объёмов работ включение в план закупок  произошло позднее плановой даты</t>
    </r>
    <r>
      <rPr>
        <sz val="11"/>
        <color rgb="FF080808"/>
        <rFont val="Times New Roman"/>
        <family val="1"/>
        <charset val="204"/>
      </rPr>
      <t>.</t>
    </r>
    <r>
      <rPr>
        <sz val="11"/>
        <color rgb="FF000000"/>
        <rFont val="Times New Roman"/>
        <family val="1"/>
        <charset val="204"/>
      </rPr>
      <t xml:space="preserve"> В связи с устранением недостатков, выявленных в результате некачественно выполненных работ подрядчиком, сроки приёмки выполненных работ были произведены позднее установленного срока. </t>
    </r>
  </si>
  <si>
    <t xml:space="preserve">направление «Национальная экономика» .   Управление архитектуры, градостроительства и земельных отношений города Калуги </t>
  </si>
  <si>
    <t>направление «Общегосударственные вопросы».   Управление социальной защиты города Калуги</t>
  </si>
  <si>
    <t xml:space="preserve">направление «Общегосударственные вопросы».   Управление по работе с населением на территориях </t>
  </si>
  <si>
    <t>направление «Общегосударственные вопросы».   Управление финансов города Калуги</t>
  </si>
  <si>
    <t>направление «Общегосударственные вопросы».   Управление архитектуры, градостроительства и земельных отношений города Калуги</t>
  </si>
  <si>
    <t>направление «Национальная экономика».   Управление экономики и имущественных отношений города Калуги</t>
  </si>
  <si>
    <t>направление «Жилищно-коммунальное хозяйство».   Управление городского хозяйства города Калуги</t>
  </si>
  <si>
    <t>направление «Жилищно-коммунальное хозяйство».   Управление жилищно-коммунального хозяйства города Калуги</t>
  </si>
  <si>
    <t>направление «Образование».   Управление городского хозяйства города Калуги</t>
  </si>
  <si>
    <t>направление «Образование».   Управление экономики  и имущественных отношений города Калуги</t>
  </si>
  <si>
    <t>направление «Образование».   Управление финансов города Калуги</t>
  </si>
  <si>
    <t>направление «Образование».   Управление образования города Калуги</t>
  </si>
  <si>
    <t>направление «Образование».   Управление архитектуры, градостроительства и земельных отношений города Калуги</t>
  </si>
  <si>
    <t xml:space="preserve">направление «Образование».   Управление по работе с населением на территориях </t>
  </si>
  <si>
    <t>направление «Культура, кинематография».   Управление культуры города Калуги</t>
  </si>
  <si>
    <t>направление «Социальная политика».   Управление социальной защиты города Калуги</t>
  </si>
  <si>
    <t>Направление «Социальная политика».    Управление образования города Калуги</t>
  </si>
  <si>
    <t>Направление «Образование».    Управление архитектуры, градостроительства и земельных отношений города Калуги</t>
  </si>
  <si>
    <t>направление «Национальная экономика».  Управление архитектуры, градостроительства и земельных отношений города Калуги</t>
  </si>
  <si>
    <t xml:space="preserve"> Структурный элемент «Организация предоставления мер социальной поддержки отдельным категориям граждан»   </t>
  </si>
  <si>
    <t xml:space="preserve"> Структурный элемент «Организация предоставления мер социальной поддержки отдельным категориям граждан за счет средств межбюджетных трансфертов»  </t>
  </si>
  <si>
    <t xml:space="preserve"> Структурный элемент  «Организация предоставления мер социальной поддержки на оплату жилого помещения, коммунальных услуг»</t>
  </si>
  <si>
    <t xml:space="preserve">  Структурный элемент «Организация предоставления мер социальной поддержки на оплату жилого помещения, коммунальных услуг и оплату взносов на капитальный ремонт за счет средств межбюджетных трансфертов» </t>
  </si>
  <si>
    <t xml:space="preserve"> Структурный элемент  «Предоставление отдельным категориям граждан права бесплатного и льготного проезда в городском транспорте общего пользования»</t>
  </si>
  <si>
    <t xml:space="preserve"> Структурный элемент  «Организация предоставления единовременной адресной социальной помощи на проведение капитального ремонта» </t>
  </si>
  <si>
    <t xml:space="preserve"> Структурный элемент  «Организация предоставления денежных выплат, пособий и компенсации отдельным категориям граждан области в соответствии с региональным законодательством»    </t>
  </si>
  <si>
    <t xml:space="preserve"> Структурный элемент  «Оказание социальной помощи отдельным категориям граждан, находящимся в трудной жизненной ситуации» </t>
  </si>
  <si>
    <t xml:space="preserve"> Структурный элемент  «Организация предоставления социальных выплат, пособий, компенсаций детям, семьям с детьми»</t>
  </si>
  <si>
    <t xml:space="preserve"> Структурный элемент «Организация транспортного обслуживания населения»</t>
  </si>
  <si>
    <t xml:space="preserve"> Структурный элемент «Совершенствование и развитие транспортного обслуживания населения»</t>
  </si>
  <si>
    <t xml:space="preserve"> Структурный элемент «Выполнение комплекса работ по ремонту дворовых территорий и междворовых проездов»</t>
  </si>
  <si>
    <t xml:space="preserve"> Структурный элемент «Повышение безопасности дорожного движения»</t>
  </si>
  <si>
    <t xml:space="preserve"> Структурный элемент 
«Обеспечение реализации функций казенным учреждением в сфере дорожной деятельности»
</t>
  </si>
  <si>
    <t xml:space="preserve"> Структурный элемент «Капитальный ремонт, ремонт автомобильных дорог общего пользования местного значения» </t>
  </si>
  <si>
    <t xml:space="preserve"> Структурный элемент «Реконструкция и строительство автомобильных дорог, дорожных сооружений и элементов обустройства, автомобильных дорог общего пользования местного значения»</t>
  </si>
  <si>
    <t xml:space="preserve"> Структурный элемент  «Обеспечение       деятельности        органов Городской Управы города     Калуги»</t>
  </si>
  <si>
    <t xml:space="preserve"> Структурный элемент «Создание условий для развития и оказания поддержки социально ориентированным некоммерческим организациям»</t>
  </si>
  <si>
    <t xml:space="preserve">  Структурный элемент «Реализация кадровой политики и развитие кадрового состава»</t>
  </si>
  <si>
    <t xml:space="preserve"> Структурный элемент «Создание условий для въездного и внутреннего туризма и соответствующей инфраструктуры»</t>
  </si>
  <si>
    <t xml:space="preserve"> Структурный элемент «Временное размещение граждан, пострадавших в результате обстоятельств непреодолимой силы на территории городского округа города Калуги Калужской области»</t>
  </si>
  <si>
    <t xml:space="preserve"> Структурный элемент «Безопасный город»</t>
  </si>
  <si>
    <t xml:space="preserve"> Структурный элемента «Обеспечение организации и проведения мероприятий в сфере культуры»</t>
  </si>
  <si>
    <t xml:space="preserve"> Структурный элемента «Обеспечение развития и поддержки муниципальных учреждений культуры клубного типа»</t>
  </si>
  <si>
    <t xml:space="preserve"> Структурный элемента  «Обеспечение развития театральной и концертной деятельности муниципальных учреждений культуры»</t>
  </si>
  <si>
    <t xml:space="preserve">Направление «Образование». Управление делами главы городского округа города Калуги. </t>
  </si>
  <si>
    <t>Направление «Образование».    Управление физической культуры, спорта и молодежной политики города Калуги</t>
  </si>
  <si>
    <t>Направление «Образование».  Управление культуры города Калуги</t>
  </si>
  <si>
    <t>Направление «Культура, кинематография».  Управление записи актов гражданского состояния города Калуги</t>
  </si>
  <si>
    <t>направление «Национальная безопасность и правоохранительная деятельность».   Отдел по организации защиты населения</t>
  </si>
  <si>
    <t>Направление «Жилищно-коммунальное хозяйство».  Управление городского хозяйства города Калуги</t>
  </si>
  <si>
    <t>Направление «Образование».  Управление образования города Калуги</t>
  </si>
  <si>
    <t xml:space="preserve"> Структурный элемент
«Развитие и совершенствование гражданской обороны городского округа города Калуги Калужской области»</t>
  </si>
  <si>
    <t xml:space="preserve"> Структурный элемент «Прочие мероприятия по повышению уровня защищенности граждан»</t>
  </si>
  <si>
    <t>2.1.11</t>
  </si>
  <si>
    <t>2.2.1.</t>
  </si>
  <si>
    <t>5.1.9.</t>
  </si>
  <si>
    <t>11.12.1.</t>
  </si>
  <si>
    <t>Оэмп=99,69</t>
  </si>
  <si>
    <t>Эн=99,79</t>
  </si>
  <si>
    <t>Эн=99,96</t>
  </si>
  <si>
    <t xml:space="preserve">  Структурный элемента «Обеспечение организации и проведения мероприятий в сфере культуры»</t>
  </si>
  <si>
    <t xml:space="preserve">  Структурный элемента «Обеспечение развития и поддержки муниципальных учреждений культуры клубного типа»</t>
  </si>
  <si>
    <t xml:space="preserve">  Структурный элемента  «Обеспечение развития театральной и концертной деятельности муниципальных учреждений культуры»</t>
  </si>
  <si>
    <t xml:space="preserve"> Структурный элемент  «Обеспечение деятельности органов администрации городского округа города Калуги»</t>
  </si>
  <si>
    <t xml:space="preserve"> Управление жилищно-коммунального хозяйства города Калуги</t>
  </si>
  <si>
    <t xml:space="preserve"> Управление образования города Калуги</t>
  </si>
  <si>
    <t xml:space="preserve"> Управление физической культуры, спорта и молодежной политики города Калуги</t>
  </si>
  <si>
    <t>Управление городского хозяйства города Калуги</t>
  </si>
  <si>
    <t xml:space="preserve"> Управление по работе с населением на территориях</t>
  </si>
  <si>
    <t xml:space="preserve"> Управление образования города Калуги </t>
  </si>
  <si>
    <t>Управление культуры  города Калуги</t>
  </si>
  <si>
    <t>Управление культуры города Калуги</t>
  </si>
  <si>
    <t>Управление записи актов гражданского состояния города Калуги</t>
  </si>
  <si>
    <t xml:space="preserve"> Управление делами главы городского округа города Калуги</t>
  </si>
  <si>
    <t>Управление социальной защиты города Калуги</t>
  </si>
  <si>
    <t xml:space="preserve"> Управление по работе с населением на территориях </t>
  </si>
  <si>
    <t xml:space="preserve"> Управление записи актов гражданского состояния города Калуги</t>
  </si>
  <si>
    <t>Управление экономики и имущественных отношений города Калуги</t>
  </si>
  <si>
    <t xml:space="preserve"> Управление городского хозяйства города Калуги</t>
  </si>
  <si>
    <t>Управление жилищно-коммунального хозяйства города Калуги</t>
  </si>
  <si>
    <t xml:space="preserve"> Управление финансов города Калуги</t>
  </si>
  <si>
    <t>Управление физической культуры, спорта и молодежной политики города Калуги</t>
  </si>
  <si>
    <t xml:space="preserve"> Структурный элемент «Обеспечение реализации функций казенным учреждением в сфере обслуживания современными информационно-коммуникационными технологиями»</t>
  </si>
  <si>
    <t xml:space="preserve"> Структурный элемент «Обеспечение деятельности органов администрации городского округа города Калуги»</t>
  </si>
  <si>
    <t xml:space="preserve"> Структурный элемент «Выполнение долговых обязательств, своевременное финансирование расходов на обслуживание муниципального долга»</t>
  </si>
  <si>
    <t xml:space="preserve"> Структурный элемент  «Организация предоставления мер социальной поддержки на оплату жилого помещения, коммунальных услуг и оплату взносов на капитальный ремонт за счет средств межбюджетных трансфертов» </t>
  </si>
  <si>
    <t xml:space="preserve">  Структурный элемент «Предоставление отдельным категориям граждан права бесплатного и льготного проезда в городском транспорте общего пользования»</t>
  </si>
  <si>
    <t xml:space="preserve"> Структурный элемент «Оказание социальной помощи отдельным категориям граждан, находящимся в трудной жизненной ситуации» </t>
  </si>
  <si>
    <t xml:space="preserve"> Структурный элемент «Формирование единой информационно-коммуникационной инфраструктуры»</t>
  </si>
  <si>
    <t>Направление «Национальная экономика»</t>
  </si>
  <si>
    <t xml:space="preserve">Направление «Национальная экономика»    </t>
  </si>
  <si>
    <t xml:space="preserve">Направление «Национальная экономика»  </t>
  </si>
  <si>
    <t xml:space="preserve">Направление «Национальная экономика» </t>
  </si>
  <si>
    <t>Наименование МП/Направление/  Структурный элемента</t>
  </si>
  <si>
    <t>Ответственный исполнитель Мп/ соисполнитель Направление</t>
  </si>
  <si>
    <t>Оценка эффективности (для мп -Оэмп; для Направление- Эн; для   Структурный элемента -Осэ)</t>
  </si>
  <si>
    <t xml:space="preserve"> Структурный элемент «Проведение мероприятий по организации отдыха и оздоровления детей»</t>
  </si>
  <si>
    <t>Муниципальная программа  «Развитие культуры и искусства городского округа города Калуги Калужской области»</t>
  </si>
  <si>
    <t xml:space="preserve"> Структурный элемент «Обеспечение развития муниципальных учреждений дополнительного образования со специальным наименованием «спортивная школа»</t>
  </si>
  <si>
    <t xml:space="preserve"> Структурный элемент «Обеспечение функционирования муниципальных учреждений, осуществляющих деятельность по дополнительному образованию и в области физической культуры»</t>
  </si>
  <si>
    <t xml:space="preserve"> Структурный элемент
«Прочие мероприятия по повышению уровня защищенности граждан»
</t>
  </si>
  <si>
    <t xml:space="preserve"> Структурный элемент «Обеспечение деятельности органов администрации городского округа города Калуги Калужской области»</t>
  </si>
  <si>
    <t xml:space="preserve"> Структурный элемент «Обеспечение реализации функций казенным учреждением в сфере безопасности жизнедеятельности»</t>
  </si>
  <si>
    <t>15.1.5.</t>
  </si>
  <si>
    <t>15.1.4</t>
  </si>
  <si>
    <t>15.1.6.</t>
  </si>
  <si>
    <t>13.1.8.</t>
  </si>
  <si>
    <t>12.1.7.</t>
  </si>
  <si>
    <t>Оэмп=99,67</t>
  </si>
  <si>
    <t>Оэмп=83,71</t>
  </si>
  <si>
    <t>Эн=44,97</t>
  </si>
  <si>
    <t>Эн=89,88</t>
  </si>
  <si>
    <t>Осэ=44</t>
  </si>
  <si>
    <t>Осэ=70,39</t>
  </si>
  <si>
    <t>Осэ=86,28</t>
  </si>
  <si>
    <t>Осэ=97,52</t>
  </si>
  <si>
    <t>Осэ=99,70</t>
  </si>
  <si>
    <t>Осэ=98,9</t>
  </si>
  <si>
    <t>Осэ=93,48</t>
  </si>
  <si>
    <t>Осэ=0</t>
  </si>
  <si>
    <t>Услуга носит заявительный характер. В 2025 году обращения граждан на предоставление единовременной адресной социальной помощи на проведение капитального ремонта не поступали.</t>
  </si>
  <si>
    <t>Осэ=97,66</t>
  </si>
  <si>
    <t>Осэ=87,22</t>
  </si>
  <si>
    <t>Количество получателей денежной выплаты при рождении третьего и последующих детей до достижения ребенком возраста трех лет из средств Федерального бюджета уменьшалось ежемесяно, т.к. с 2026 года данное мероприятие отсутствует.</t>
  </si>
  <si>
    <t>услуга носит заявительный характер, по всем заявлениям выплата произведена</t>
  </si>
  <si>
    <t>9.1.4.</t>
  </si>
  <si>
    <t>10.2.8.</t>
  </si>
  <si>
    <t>11.1.3.</t>
  </si>
  <si>
    <t>11.1.4.</t>
  </si>
  <si>
    <t>Отдел по организации защиты населения</t>
  </si>
  <si>
    <t>Отдел по охране прав несовершеннолетних, недееспособных и патронажу города Калуги</t>
  </si>
  <si>
    <t xml:space="preserve"> Структурный элемент «Выполнение работ по внесению изменений в документы территориального планирования и градостроительного зонирования, документацию по планировке территории»</t>
  </si>
  <si>
    <t xml:space="preserve"> Структурный элемент «Проведение комплексных кадастровых работ»</t>
  </si>
  <si>
    <t xml:space="preserve"> Структурный элемент «Разработка документации по описанию границ населенных пунктов и (или) границ территориальных зон муниципальных образований Калужской области для внесения в сведения Единого государственного реестра недвижимости»</t>
  </si>
  <si>
    <t xml:space="preserve"> Структурный элемент  «Обеспечение организации отдыха и оздоровления детей»</t>
  </si>
  <si>
    <t xml:space="preserve"> Структурный элемент  «Проведение мероприятий по организации отдыха и оздоровления детей»</t>
  </si>
  <si>
    <t xml:space="preserve">  Структурный элемент «Заключение договоров передачи жилых помещений, находящихся в муниципальной собственности городского округа города Калуги Калужской области, в собственность граждан в порядке приватизации»</t>
  </si>
  <si>
    <t xml:space="preserve"> Структурный элемент «Организация охраны и содержание объектов недвижимого имущества, находящихся в казне городского округа города Калуги Калужской области»</t>
  </si>
  <si>
    <t xml:space="preserve"> Структурный элемент  «Реализация мероприятий в сфере имущественных отношений» </t>
  </si>
  <si>
    <t xml:space="preserve"> Структурный элемент «Реализация мероприятий в сфере имущественных отношений»</t>
  </si>
  <si>
    <t>Направление «Национальная безопасность и правоохранительная деятельность»</t>
  </si>
  <si>
    <t>Направление «Национальная экономика».  Управление делами главы городского округа города Калуги.</t>
  </si>
  <si>
    <t xml:space="preserve"> Структурный элемент 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 </t>
  </si>
  <si>
    <t>муниципальная программа  «Развитие культуры и искусства городского округа города Калуги Калужской области»</t>
  </si>
  <si>
    <t>направление «Национальная безопасность и правоохранительная деятельность».   Управление записи актов гражданского состояния города Калуги</t>
  </si>
  <si>
    <t>направление «Национальная экономика».   Управление  экономики и имущественных отношений города Калуги</t>
  </si>
  <si>
    <t>Наименование муниципальной программы, направления муниципальной программы, структурного  элемента</t>
  </si>
  <si>
    <t>Муниципальная программа «Управление муниципальными финансами городского округа города Калуги Калужской области». Управление финансов города Калуги</t>
  </si>
  <si>
    <t>Количество мероприятий по подготовке и пропаганде знаний в области гражданской обороны  и защиты от чрезвычайных ситуаций</t>
  </si>
  <si>
    <t>выполнение данного показателя не было запланировано на 2025 год</t>
  </si>
  <si>
    <t>Структурный элемент «Выполнение работ по внесению изменений в документы территориального планирования и градостроительного зонирования, документацию по планировке территории»</t>
  </si>
  <si>
    <t>Структурный элемент «Проведение комплексных кадастровых работ»</t>
  </si>
  <si>
    <t>Структурный элемент «Разработка документации по описанию границ населенных пунктов и (или) границ территориальных зон муниципальных образований Калужской области для внесения в сведения Единого государственного реестра недвижимости»</t>
  </si>
  <si>
    <t>Структурный элемент  «Обеспечение организации отдыха и оздоровления детей»</t>
  </si>
  <si>
    <t>Структурный элемент  «Проведение мероприятий по организации отдыха и оздоровления детей»</t>
  </si>
  <si>
    <t>Количество детей от 7 до 17 лет включительно, которым предоставлена услуга по отдыху и оздоровлению</t>
  </si>
  <si>
    <t>Структурный элемент «Проведение мероприятий по организации отдыха и оздоровления детей»</t>
  </si>
  <si>
    <t xml:space="preserve">Структурный элемент «Реализация мероприятий в сфере имущественных отношений» </t>
  </si>
  <si>
    <t>Структурный элемент «Заключение договоров передачи жилых помещений, находящихся в муниципальной собственности городского округа города Калуги Калужской области, в собственность граждан в порядке приватизации»</t>
  </si>
  <si>
    <t>Структурный элемент «Организация охраны и содержание объектов недвижимого имущества, находящихся в казне городского округа города Калуги Калужской области»</t>
  </si>
  <si>
    <t>направление «Национальная безопасность и правоохранительная деятельность».  Управление записи актов гражданского состояния города Калуги</t>
  </si>
  <si>
    <t>направление «Национальная экономика».  Управление  экономики и имущественных отношений города Калуги</t>
  </si>
  <si>
    <t>муниципальная программа  «Развитие культуры и искусства городского округа города Калуги Калужской области». Управление культуры города Калуги</t>
  </si>
  <si>
    <t>Администрация городского округа города Калуги Калужской области (сектор по обеспечению деятельности заместителя главы городского округа города Калуги - главного архитектора города Калуги)</t>
  </si>
  <si>
    <t>Управление по работе с населением на территориях</t>
  </si>
  <si>
    <t>Наименование органа администрации городского округа города Калуги</t>
  </si>
  <si>
    <t>Количество реализуемых муниципальных программ</t>
  </si>
  <si>
    <t>Количество реализунмых направлений</t>
  </si>
  <si>
    <t xml:space="preserve"> Структурный элемент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 </t>
  </si>
  <si>
    <t>Эн=99,64</t>
  </si>
  <si>
    <t>Оэмп=99,90</t>
  </si>
  <si>
    <t>Осэ=99,73</t>
  </si>
  <si>
    <t>Эн=99,97</t>
  </si>
  <si>
    <t>Средняя оценка эффективности муниципальных программ  (Оэмп)</t>
  </si>
  <si>
    <t>Средняя оценка эффективности направления (Эн)</t>
  </si>
  <si>
    <t xml:space="preserve"> Структурный элемент «Развитие и совершенствование гражданской обороны городского округа города Калуги Калужской области»</t>
  </si>
  <si>
    <t>Направление «Жилищно-коммунальное хозяйство»</t>
  </si>
  <si>
    <t>Направление «Культура, кинематография»</t>
  </si>
  <si>
    <t xml:space="preserve">Направление «Средства массовой информации» </t>
  </si>
  <si>
    <t>Муниципальная программа «Гражданская инициатива»</t>
  </si>
  <si>
    <t>Муниципальная программа  «Безопасность жизнедеятельности населения муниципального образования «Город Калуга»</t>
  </si>
  <si>
    <t xml:space="preserve">Направление «Общегосударственные вопросы» </t>
  </si>
  <si>
    <t xml:space="preserve"> Направление «Социальная политика»</t>
  </si>
  <si>
    <t xml:space="preserve">Направление «Культура, кинематография» </t>
  </si>
  <si>
    <t xml:space="preserve"> Структурный элемент «Обеспечение функционирования системы дошкольного образования«</t>
  </si>
  <si>
    <t xml:space="preserve"> Структурный элемент «Содержание автомобильных дорог общего пользования местного значения«; 
</t>
  </si>
  <si>
    <t xml:space="preserve"> Структурный элемент «Обеспечение организации отдыха и оздоровления детей»</t>
  </si>
  <si>
    <t>В связи с уменьшением фактического количества участников по сравнению с запланированным и необходимостью проведения закупок на большее количество участников в ежегодном конкурсе «Лучшее территориальное общественное самоуправление» было принято решение не закупать подарки участникам конкурса «Лучший сельский староста«</t>
  </si>
  <si>
    <t>направление «Национальная безопасность и правоохранительная деятельность« Отдел по организации защиты населения»</t>
  </si>
  <si>
    <t>Направление «Жилищно-коммунальное хозяйство«. Управление городского хозяйства города Калуги</t>
  </si>
  <si>
    <t xml:space="preserve"> Структурный элемент «Организация предоставления адресной социальной помощи»</t>
  </si>
  <si>
    <t>Структурный элемент  «Организация предоставления адресной социальной помощи»</t>
  </si>
  <si>
    <t>Региональный проект «Поддержка семьи»</t>
  </si>
  <si>
    <t xml:space="preserve"> Структурный элемент 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населения»</t>
  </si>
  <si>
    <t xml:space="preserve"> Структурный элемент «Региональный проект «Педагоги и наставники»</t>
  </si>
  <si>
    <t xml:space="preserve"> Структурный элемент «Региональный проект «Поддержка семьи»</t>
  </si>
  <si>
    <t xml:space="preserve"> Структурный элемент «Региональный проект «Все лучшее детям«;
</t>
  </si>
  <si>
    <t xml:space="preserve">  Структурный элемент  «Обеспечение деятельности органов администрации городского округа города Калуги»</t>
  </si>
  <si>
    <t xml:space="preserve"> Структурный элемент «Обеспечение развития дошкольного образования»</t>
  </si>
  <si>
    <t xml:space="preserve"> Структурный элемент «Обеспечение функционирования системы общеобразовательных организаций»</t>
  </si>
  <si>
    <t xml:space="preserve"> Структурный элемент «Обеспечение развития общеобразовательных учреждений»</t>
  </si>
  <si>
    <t xml:space="preserve"> Структурный элемент «Организация питания на бесплатной основе»</t>
  </si>
  <si>
    <t xml:space="preserve"> Структурный элемент «Социальная поддержка обучающихся»</t>
  </si>
  <si>
    <t xml:space="preserve"> Структурный элемент «Обеспечение функционирования системы дополнительного образования»</t>
  </si>
  <si>
    <t xml:space="preserve"> Структурный элемент «Обеспечение организации и проведения мероприятий в сфере образования»</t>
  </si>
  <si>
    <t xml:space="preserve"> Структурный элемент «Обеспечение развития учреждений дополнительного образования»</t>
  </si>
  <si>
    <t xml:space="preserve"> Структурный элемент «Обеспечение поддержки и развития детей, проявляющих способности и таланты»</t>
  </si>
  <si>
    <t xml:space="preserve"> Структурный элемент «Обеспечение деятельности органов Городской Управы города Калуги»</t>
  </si>
  <si>
    <t xml:space="preserve"> Структурный элемент «Расходы на обеспечение деятельности казенного учреждения, осуществляющего бюджетный (бухгалтерский) учет»</t>
  </si>
  <si>
    <t xml:space="preserve"> Структурный элемент «Обеспечение реализации прочих мероприятий в сфере образования»</t>
  </si>
  <si>
    <t>Региональный проект «Все лучшее детям»</t>
  </si>
  <si>
    <t xml:space="preserve"> Структурный элемент «Строительство, реконструкция, приобретение зданий (помещений) общеобразовательных учреждений»</t>
  </si>
  <si>
    <t xml:space="preserve"> Структурный элемент «Выплата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образования»</t>
  </si>
  <si>
    <t xml:space="preserve"> Структурный элемент «Содержание автомобильных дорог общего пользования местного значения»
</t>
  </si>
  <si>
    <t xml:space="preserve"> Структурный элемент «Совершенствование и развитие улично-дорожной сети на территории города Калуги»</t>
  </si>
  <si>
    <t xml:space="preserve"> Структурный элемент «Создание патронатных семей для граждан пожилого возраста и инвалидов»</t>
  </si>
  <si>
    <t xml:space="preserve"> Структурный элемент «Организация и проведение мероприятий в сфере установленных функций»</t>
  </si>
  <si>
    <t xml:space="preserve"> Структурный элемент «Обеспечение функционирования системы дополнительного образования в сфере искусств»</t>
  </si>
  <si>
    <t xml:space="preserve"> Структурный элемент «Обеспечение развития учреждений дополнительного образования в сфере искусств»</t>
  </si>
  <si>
    <t xml:space="preserve"> Структурный элемент «Оказание поддержки одаренным учащимся учреждений дополнительного образования в сфере искусств»</t>
  </si>
  <si>
    <t xml:space="preserve"> Структурный элемент «Обеспечение функционирования народного и самодеятельного художественного творчества»</t>
  </si>
  <si>
    <t xml:space="preserve"> Структурный элемент «Обеспечение развития и поддержки муниципальных учреждений культуры клубного типа»</t>
  </si>
  <si>
    <t xml:space="preserve"> Структурный элемент «Обеспечение развития и поддержки муниципальных библиотек»</t>
  </si>
  <si>
    <t xml:space="preserve"> Структурный элемент «Обеспечение функционирования театральной и концертной деятельности муниципальных учреждений»</t>
  </si>
  <si>
    <t xml:space="preserve"> Структурный элемент «Обеспечение развития театральной и концертной деятельности муниципальных учреждений культуры»</t>
  </si>
  <si>
    <t xml:space="preserve"> Структурный элемент «Обеспечение организации и проведения мероприятий в сфере культуры»</t>
  </si>
  <si>
    <t>Структурный элемент  «Формирование, содержание архивных фондов и оказание информационных услуг»</t>
  </si>
  <si>
    <t xml:space="preserve">   Структурный элемент  «Создание условий для обеспечения деятельности органов администрации городского округа»</t>
  </si>
  <si>
    <t xml:space="preserve"> Структурный элемент «Обеспечение муниципальной поддержки средств массовой информации, обеспечивающих информационную открытость деятельности органов местного самоуправления»</t>
  </si>
  <si>
    <t xml:space="preserve"> Структурный элемент «Укрепление общественного здоровья в муниципальном образовании «Город Калуга»</t>
  </si>
  <si>
    <t xml:space="preserve"> Структурный элемент «Реализация инициативных проектов»</t>
  </si>
  <si>
    <t xml:space="preserve"> Структурный элемент «Поддержка и развитие территориального общественного самоуправления»</t>
  </si>
  <si>
    <t xml:space="preserve">  Структурный элемент «Поддержка старост сельских населенных пунктов»</t>
  </si>
  <si>
    <t xml:space="preserve"> Структурный элемент «Патриотическое воспитание граждан городского округа города Калуги Калужской области»</t>
  </si>
  <si>
    <t xml:space="preserve"> Структурный элемент «Повышение правовой культуры граждан городского округа города Калуги Калужской области»</t>
  </si>
  <si>
    <t xml:space="preserve">  Структурный элемент «Профилактика правонарушений в общественных местах и на улицах города и поддержка казачьих обществ в городском округе города Калуги Калужской области»</t>
  </si>
  <si>
    <t xml:space="preserve"> Структурный элемент «Содействие развитию малого и среднего предпринимательства в городском округе города Калуги Калужской области» </t>
  </si>
  <si>
    <t xml:space="preserve"> Структурный элемент «Создание условий для развития молочного скотоводства»</t>
  </si>
  <si>
    <t xml:space="preserve"> Структурный элемент «Сохранение и воспроизводство плодородия почв, техническая модернизация сельскохозяйственного производства»</t>
  </si>
  <si>
    <t xml:space="preserve"> Структурный элемент «Стимулирование развития рынков продукции сельского хозяйства»</t>
  </si>
  <si>
    <t xml:space="preserve"> Структурный элемент «Совершенствование профессионального мастерства работников в целях повышения эффективности сельскохозяйственного производства»</t>
  </si>
  <si>
    <t xml:space="preserve"> Структурный элемент «Формирование инвестиционно-привлекательного имиджа городского округа города Калуги Калужской области»</t>
  </si>
  <si>
    <t xml:space="preserve"> Структурный элемент «Обеспечение функционирования муниципальных учреждений в сфере физической культуры»</t>
  </si>
  <si>
    <t xml:space="preserve"> Структурный элемент «Обеспечение организации и проведения физкультурных и спортивных мероприятий»</t>
  </si>
  <si>
    <t xml:space="preserve"> Структурный элемент «Обеспечение развития муниципальных учреждений в сфере физической культуры»
</t>
  </si>
  <si>
    <t xml:space="preserve"> Структурный элемент «Обеспечение функционирования муниципальных учреждений в сфере физической культуры и спорта»</t>
  </si>
  <si>
    <t xml:space="preserve"> Структурный элемент «Обеспечение организации и проведения физкультурных и спортивных мероприятий, участие в спортивных мероприятиях»</t>
  </si>
  <si>
    <t xml:space="preserve"> Структурный элемент «Обеспечение развития муниципальных учреждений в сфере физической культуры и спорта»
</t>
  </si>
  <si>
    <t xml:space="preserve"> Структурный элемент «Обеспечение функционирования муниципальных учреждений дополнительного образования со специальным наименованием «спортивная школа»</t>
  </si>
  <si>
    <t xml:space="preserve"> Структурный элемент «Обеспечение организации и проведения физкультурных и спортивных мероприятий, участие в спортивных мероприятиях муниципальных учреждений дополнительного образования со специальным наименованием «спортивная школа»</t>
  </si>
  <si>
    <t xml:space="preserve"> Структурный элемент «Обеспечение развития муниципальных учреждений, осуществляющих деятельность по дополнительному образованию и в области физической культуры»</t>
  </si>
  <si>
    <t xml:space="preserve"> Структурный элемент «Обеспечение организации и проведения физкультурных и спортивных мероприятий муниципальными учреждениями, осуществляющими деятельность по дополнительному образованию»</t>
  </si>
  <si>
    <t xml:space="preserve"> Структурный элемент  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населения»</t>
  </si>
  <si>
    <t xml:space="preserve"> Структурный элемент «Обеспечение функционирования системы дошкольного образования»</t>
  </si>
  <si>
    <t xml:space="preserve"> Структурный элемент «Содержание автомобильных дорог общего пользования местного значения» 
</t>
  </si>
  <si>
    <t>направление «Национальная экономика».   Управление экономики и имущественных отношений города Калуги.</t>
  </si>
  <si>
    <t>направление «Национальная экономика».   Управление городского хозяйства города Калуги.</t>
  </si>
  <si>
    <t>направление «Жилищно-коммунальное хозяйство».   Управление жилищно-коммунального хозяйства города Калуги.</t>
  </si>
  <si>
    <t>направление «Социальная политика». Отдел по охране прав несовершеннолетних, недееспособных 
и патронажу города Калуги</t>
  </si>
  <si>
    <t xml:space="preserve"> Структурный элемент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</t>
  </si>
  <si>
    <t>направление «Социальная политика». Управление образования города Калуги.</t>
  </si>
  <si>
    <t>направление «Образование». Отдел по охране прав несовершеннолетних, недееспособных 
и патронажу города Калуги</t>
  </si>
  <si>
    <t xml:space="preserve"> Структурный элемент «Обеспечение функционирования муниципальных библиотек»</t>
  </si>
  <si>
    <t>направление «Общегосударственные вопросы». Управление делами главы городского округа города Калуги</t>
  </si>
  <si>
    <t>Направление «Общегосударственные вопросы» .  Управление по работе с населением на территориях</t>
  </si>
  <si>
    <t xml:space="preserve"> Структурный элемент «Предупреждение, ликвидация последствий чрезвычайных ситуаций на территории городского округа города Калуги Калужской области, обеспечение первичных мер пожарной безопасности и безопасности на водных объектах»</t>
  </si>
  <si>
    <t>Количество получателей мер социальной поддержки гражданам, которым присвоено звание «Почетный гражданин города Калуги« и «Почетный гражданин Калужской области«, проживающим в городе Калуге</t>
  </si>
  <si>
    <t>Доля лиц, получивших услуги, от общего количества обратившихся в МБУ «Центр «Стратегия« г. Калуги</t>
  </si>
  <si>
    <t>Отсутствие возможности приобретения  путевок по причине не запланированной летней оздоровительной компании  в ДОЛ «Звездный«, также не представилось возможным приобретение путевок  в лагерях подведомственных ГАУ КО «Центр «Развитие«</t>
  </si>
  <si>
    <t>Структурный элемент «Обеспечение организации отдыха и оздоровления детей»</t>
  </si>
  <si>
    <t>Количество филиалов МБУ «ЦБС г. Калуги«, в которых проведены мероприятия по ремонту (реставрации), благоустройству прилегающих территорий</t>
  </si>
  <si>
    <t>Количество созданных МБУК «Калужский театр кукол« (новых, капитально возобновленных) спектаклей (театральных постановок).</t>
  </si>
  <si>
    <t xml:space="preserve">Доля граждан, проживающих на территории муниципального образования «Город Калуга«, систематически занимающихся физической культурой и спортом, в общей численности населения муниципального образования. 
</t>
  </si>
  <si>
    <t>Количество физкультурных мероприятий и спортивных мероприятий по реализации Всероссийского физкультурно-спортивного комплекса «Готов к труду и обороне« (ГТО)</t>
  </si>
  <si>
    <t>Структурный элемент 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населения»</t>
  </si>
  <si>
    <t>Структурный элемент «Формирование единой информационно-коммуникационной инфраструктуры»</t>
  </si>
  <si>
    <t>Структурный элемент «Обеспечение реализации функций казенным учреждением в сфере обслуживания современными информационно-коммуникационными технологиями»</t>
  </si>
  <si>
    <t>Структурный элемент «Региональный проект «Педагоги и наставники»</t>
  </si>
  <si>
    <t>Структурный элемент «Региональный проект «Поддержка семьи»</t>
  </si>
  <si>
    <t xml:space="preserve">Структурный элемент «Региональный проект «Все лучшее детям»
</t>
  </si>
  <si>
    <t>Структурный элемент «Обеспечение функционирования системы дошкольного образования»</t>
  </si>
  <si>
    <t>Структурный элемент «Обеспечение функционирования системы общеобразовательных организаций»</t>
  </si>
  <si>
    <t>Структурный элемент «Обеспечение развития общеобразовательных учреждений»</t>
  </si>
  <si>
    <t>Структурный элемент «Организация питания на бесплатной основе»</t>
  </si>
  <si>
    <t>Структурный элемент «Социальная поддержка обучающихся»</t>
  </si>
  <si>
    <t>Структурный элемент «Обеспечение функционирования системы дополнительного образования»</t>
  </si>
  <si>
    <t>Структурный элемент «Обеспечение организации и проведения мероприятий в сфере образования»</t>
  </si>
  <si>
    <t>Структурный элемент «Обеспечение развития учреждений дополнительного образования»</t>
  </si>
  <si>
    <t>Структурный элемент «Обеспечение поддержки и развития детей, проявляющих способности и таланты»</t>
  </si>
  <si>
    <t>Структурный элемент «Обеспечение реализации прочих мероприятий в сфере образования»</t>
  </si>
  <si>
    <t>Структурный элемент «Выплата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образования»</t>
  </si>
  <si>
    <t>Структурный элемент «Обеспечение развития дошкольного образования»</t>
  </si>
  <si>
    <t>Структурный элемент «Строительство, реконструкция, приобретение зданий (помещений) общеобразовательных учреждений»</t>
  </si>
  <si>
    <t>Структурный элемент «Содержание автомобильных дорог общего пользования местного значения»; 
Структурный элемент «Совершенствование и развитие улично-дорожной сети на территории города Калуги»</t>
  </si>
  <si>
    <t>Структурный элемент «Реконструкция и строительство автомобильных дорог, дорожных сооружений и элементов обустройства, автомобильных дорог общего пользования местного значения»</t>
  </si>
  <si>
    <t xml:space="preserve">Структурный элемент «Содержание автомобильных дорог общего пользования местного значения» 
</t>
  </si>
  <si>
    <t>направление «Национальная экономика».  Управление экономики и имущественных отношений города Калуги.</t>
  </si>
  <si>
    <t>направление «Национальная экономика».  Управление городского хозяйства города Калуги.</t>
  </si>
  <si>
    <t>направление «Жилищно-коммунальное хозяйство».  Управление жилищно-коммунального хозяйства города Калуги.</t>
  </si>
  <si>
    <t>направление «Социальная политика». Отдел по охране прав несовершеннолетних, недееспособных  и патронажу города Калуги</t>
  </si>
  <si>
    <t>Структурный элемент «Социальная поддержка детей-сирот и детей, оставшихся без попечения родителей, лиц из их числа, иных категорий лиц и усыновителей, замещающих семей, опекунов (попечителей)»</t>
  </si>
  <si>
    <t>Структурный элемент «Создание патронатных семей для граждан пожилого возраста и инвалидов»</t>
  </si>
  <si>
    <t>Структурный элемент «Организация и проведение мероприятий в сфере установленных функций»</t>
  </si>
  <si>
    <t>направление «Образование». Отдел по охране прав несовершеннолетних, недееспособных и патронажу города Калуги</t>
  </si>
  <si>
    <t xml:space="preserve">Структурный элемент «Обеспечение функционирования системы дополнительного образования в сфере искусств»
</t>
  </si>
  <si>
    <t xml:space="preserve">Структурный элемент «Обеспечение развития учреждений дополнительного образования в сфере искусств»
</t>
  </si>
  <si>
    <t xml:space="preserve">Структурный элемент «Оказание поддержки одаренным учащимся учреждений дополнительного образования в сфере искусств»
</t>
  </si>
  <si>
    <t>Структурный элемент «Обеспечение функционирования народного и самодеятельного художественного творчества»</t>
  </si>
  <si>
    <t>Структурный элемент «Обеспечение функционирования муниципальных библиотек»</t>
  </si>
  <si>
    <t>Структурный элемент «Обеспечение развития и поддержки муниципальных библиотек»</t>
  </si>
  <si>
    <t>Структурный элемент «Обеспечение функционирования театральной и концертной деятельности муниципальных учреждений»</t>
  </si>
  <si>
    <t>Структурный элемент «Обеспечение развития театральной и концертной деятельности муниципальных учреждений культуры»</t>
  </si>
  <si>
    <t>Структурный элемент «Обеспечение муниципальной поддержки средств массовой информации, обеспечивающих информационную открытость деятельности органов местного самоуправления»</t>
  </si>
  <si>
    <t>Структурный элемент «Укрепление общественного здоровья в муниципальном образовании «Город Калуга»</t>
  </si>
  <si>
    <t>Направление «Общегосударственные вопросы». Управление по работе с населением на территориях</t>
  </si>
  <si>
    <t>Структурный элемент «Поддержка и развитие территориального общественного самоуправления»</t>
  </si>
  <si>
    <t xml:space="preserve"> Структурный элемент «Поддержка старост сельских населенных пунктов»</t>
  </si>
  <si>
    <t>Структурный элемент «Патриотическое воспитание граждан городского округа города Калуги Калужской области»</t>
  </si>
  <si>
    <t>Структурный элемент «Повышение правовой культуры граждан городского округа города Калуги Калужской области»</t>
  </si>
  <si>
    <t xml:space="preserve"> Структурный элемент «Профилактика правонарушений в общественных местах и на улицах города и поддержка казачьих обществ в городском округе города Калуги Калужской области»</t>
  </si>
  <si>
    <t>Структурный элемент «Реализация инициативных проектов»</t>
  </si>
  <si>
    <t xml:space="preserve">Структурный элемент «Содействие развитию малого и среднего предпринимательства в городском округе города Калуги Калужской области» </t>
  </si>
  <si>
    <t>Структурный элемент «Создание условий для развития молочного скотоводства»</t>
  </si>
  <si>
    <t>Структурный элемент «Сохранение и воспроизводство плодородия почв, техническая модернизация сельскохозяйственного производства»</t>
  </si>
  <si>
    <t>Структурный элемент «Стимулирование развития рынков продукции сельского хозяйства»</t>
  </si>
  <si>
    <t>Структурный элемент «Совершенствование профессионального мастерства работников в целях повышения эффективности сельскохозяйственного производства»</t>
  </si>
  <si>
    <t>Структурный элемент «Формирование инвестиционно-привлекательного имиджа городского округа города Калуги Калужской области»</t>
  </si>
  <si>
    <t>Структурный элемент   «Обеспечение функционирования муниципальных учреждений в сфере физической культуры»</t>
  </si>
  <si>
    <t>Структурный элемент «Обеспечение организации и проведения физкультурных и спортивных мероприятий»</t>
  </si>
  <si>
    <t xml:space="preserve">Структурный элемент «Обеспечение развития муниципальных учреждений в сфере физической культуры»
</t>
  </si>
  <si>
    <t xml:space="preserve">Структурный элемент «Обеспечение функционирования муниципальных учреждений в сфере физической культуры и спорта»
</t>
  </si>
  <si>
    <t>Структурный элемент «Обеспечение организации и проведения физкультурных и спортивных мероприятий, участие в спортивных мероприятиях»</t>
  </si>
  <si>
    <t xml:space="preserve">Структурный элемент «Обеспечение развития муниципальных учреждений в сфере физической культуры и спорта»
</t>
  </si>
  <si>
    <t xml:space="preserve">Структурный элемент «Обеспечение функционирования муниципальных учреждений дополнительного образования со специальным наименованием «спортивная школа»
</t>
  </si>
  <si>
    <t>Структурный элемент «Обеспечение организации и проведения физкультурных и спортивных мероприятий, участие в спортивных мероприятиях муниципальных учреждений дополнительного образования со специальным наименованием «спортивная школа»</t>
  </si>
  <si>
    <t>Структурный элемент «Обеспечение развития муниципальных учреждений, осуществляющих деятельность по дополнительному образованию и в области физической культуры»</t>
  </si>
  <si>
    <t>Структурный элемент «Обеспечение организации и проведения физкультурных и спортивных мероприятий муниципальными учреждениями, осуществляющими деятельность по дополнительному образованию»</t>
  </si>
  <si>
    <t>Структурный элемент  «Предупреждение, ликвидация последствий чрезвычайных ситуаций на территории городского округа города Калуги Калужской области,  обеспечение первичных мер пожарной безопасности и безопасности на водных объектах»</t>
  </si>
  <si>
    <t>Направление «Жилищно-коммунальное хозяйство» Управление городского хозяйства города Калуги</t>
  </si>
  <si>
    <t>Рост общего количества ТОС, старост сельских населенных пунктов, принявших участие в мероприятиях МО «Город Калуга«, субботниках, конкурсах, по отношению к предыдущему году</t>
  </si>
  <si>
    <t>Доля участия населения, проживающего на территории МО «Город Калуга«, в мероприятиях патриотической направленности</t>
  </si>
  <si>
    <t>Направление «Социальная политика». Управление образования города Калуги</t>
  </si>
  <si>
    <t>Муниципальная программа «Гражданская инициатива». Управление по работе с населением на территориях</t>
  </si>
  <si>
    <t>Муниципальная программа  «Безопасность жизнедеятельности населения муниципального образования «Город Калуга». Отдел по организации защиты населения</t>
  </si>
  <si>
    <t>Направление
«Жилищно-коммунальное хозяйство». Управление городского хозяйства города Калуги</t>
  </si>
  <si>
    <t>16.</t>
  </si>
  <si>
    <t>16.1.</t>
  </si>
  <si>
    <t>16.2.</t>
  </si>
  <si>
    <t>Направление «Жилищно-коммунальное хозяйство». Управление по работе с населением на территориях</t>
  </si>
  <si>
    <t>16.3.</t>
  </si>
  <si>
    <t>направление «Жилищно-коммунальное хозяйство». Управление архитектуры, градостроительства и земельных отношений города Калуги</t>
  </si>
  <si>
    <t>Муниципальная программа «Формирование современной городской среды». Управление городского хозяйства города Калуги</t>
  </si>
  <si>
    <t xml:space="preserve">Обеспеченность жителей города благоустроенными территориями (общественными и дворовыми)
</t>
  </si>
  <si>
    <t xml:space="preserve">Доля озелененных территорий по отношению к общей площади города
</t>
  </si>
  <si>
    <t>%.</t>
  </si>
  <si>
    <t>Направление «Жилищно-коммунальное хозяйство». Управление архитектуры, градостроительства и земельных отношений города Калуги</t>
  </si>
  <si>
    <t>Направление «Жилищно-коммунальное хозяйство». Управление жилищно-коммунального хозяйства  города Калуги</t>
  </si>
  <si>
    <t>16.4.</t>
  </si>
  <si>
    <t>16.1.1.</t>
  </si>
  <si>
    <t>16.1.2.</t>
  </si>
  <si>
    <t>16.1.3.</t>
  </si>
  <si>
    <t>Количество насаждений удаленных и прошедших обрезку</t>
  </si>
  <si>
    <t>Структурный элемент «Организация озеленения на территории муниципального образования «Город Калуга»</t>
  </si>
  <si>
    <t>Структурный элемент «Создание, содержание и ремонт объектов благоустройства на территории муниципального образования «Город Калуга»</t>
  </si>
  <si>
    <t>Структурный элемент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</si>
  <si>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>Количество колодцев и родников, прошедших очистку, дезинфекцию, ремонт</t>
  </si>
  <si>
    <t>Площадь ликвидируемых несанкционированных свалок</t>
  </si>
  <si>
    <t>кв.м.</t>
  </si>
  <si>
    <t>Муниципальная программа «Формирование современной городской среды»</t>
  </si>
  <si>
    <t>Осэ=53,33</t>
  </si>
  <si>
    <t>Эн=87,26</t>
  </si>
  <si>
    <t xml:space="preserve">Структурный элемент «Организация озеленения»
</t>
  </si>
  <si>
    <t>16.2.1.</t>
  </si>
  <si>
    <t>16.2.2.</t>
  </si>
  <si>
    <t>16.2.3.</t>
  </si>
  <si>
    <t>16.2.4.</t>
  </si>
  <si>
    <t>16.2.5.</t>
  </si>
  <si>
    <t>16.2.6.</t>
  </si>
  <si>
    <t>16.2.7.</t>
  </si>
  <si>
    <t xml:space="preserve">Структурный элемент  «Выполнение комплексных работ по  организации, содержанию и ремонту мест захоронения»
</t>
  </si>
  <si>
    <t xml:space="preserve">Структурный элемент «Создание, содержание и ремонт объектов благоустройства»
</t>
  </si>
  <si>
    <t xml:space="preserve">Структурный элемент «Содержание и текущий ремонт объектов наружного освещения»
</t>
  </si>
  <si>
    <t xml:space="preserve">Структурный элемент «Развитие материально технической базы в сфере благоустройства» </t>
  </si>
  <si>
    <t xml:space="preserve">Структурный элемент «Организация мероприятий при осуществлении деятельности по обращению с животными без владельцев
</t>
  </si>
  <si>
    <t>Количество отловленных безнадзорных животных</t>
  </si>
  <si>
    <t xml:space="preserve">Объем вывезенных свалок </t>
  </si>
  <si>
    <t xml:space="preserve">Количество ликвидированных свалок </t>
  </si>
  <si>
    <t>куб. м</t>
  </si>
  <si>
    <t>Количество объектов благоустройства, находящихся на обслуживании</t>
  </si>
  <si>
    <t>усл.ед.</t>
  </si>
  <si>
    <t xml:space="preserve">Количество обслуживаемых светильников </t>
  </si>
  <si>
    <t xml:space="preserve">Количество обслуживаемых фонтанов </t>
  </si>
  <si>
    <t xml:space="preserve">Количество обслуживаемых туалетных кабин, модулей </t>
  </si>
  <si>
    <t xml:space="preserve">Количество обслуживаемых муниципальных контейнерных площадок </t>
  </si>
  <si>
    <t xml:space="preserve">Количество установленных МАФов </t>
  </si>
  <si>
    <t>усл. ед.</t>
  </si>
  <si>
    <t xml:space="preserve">Площадь городских и сельских кладбищ, находящихся на обслуживании </t>
  </si>
  <si>
    <t>м.кв.</t>
  </si>
  <si>
    <t xml:space="preserve">Количество высаженных цветов </t>
  </si>
  <si>
    <t xml:space="preserve">Количество удаленных аварийных насаждений </t>
  </si>
  <si>
    <t>Количество деревьев, прошедших санитарную и омолаживающую обрезку</t>
  </si>
  <si>
    <t xml:space="preserve">Количество посаженных зеленых насаждений </t>
  </si>
  <si>
    <t>Структурный элемент  «Выполнение комплексных работ по  организации, содержанию и ремонту мест захоронения»</t>
  </si>
  <si>
    <t>Структурный элемент «Организация озеленения»</t>
  </si>
  <si>
    <t>Структурный элемент «Создание, содержание и ремонт объектов благоустройства»</t>
  </si>
  <si>
    <t>Структурный элемент «Содержание и текущий ремонт объектов наружного освещения»</t>
  </si>
  <si>
    <t>Эн=94,7</t>
  </si>
  <si>
    <t xml:space="preserve">Структурный элемент «Обеспечение деятельности органов администрации городского округа города Калуги»
</t>
  </si>
  <si>
    <t xml:space="preserve">Структурный элемент «Развитие материально технической базы в сфере благоустройства»
</t>
  </si>
  <si>
    <t xml:space="preserve">Структурный элемент «Выполнение комплексных работ по организации, содержанию и ремонту мест захоронения»
</t>
  </si>
  <si>
    <t>16.2.8.</t>
  </si>
  <si>
    <t>Осэ=90,99</t>
  </si>
  <si>
    <t>Осэ=57,3</t>
  </si>
  <si>
    <t>16.3.1.</t>
  </si>
  <si>
    <t>16.3.2.</t>
  </si>
  <si>
    <t>16.3.3.</t>
  </si>
  <si>
    <t>16.3.4.</t>
  </si>
  <si>
    <t>16.3.5.</t>
  </si>
  <si>
    <t xml:space="preserve">Структурный элемент «Региональный проект «Формирование комфортной городской среды»
</t>
  </si>
  <si>
    <t xml:space="preserve">Структурный элемент «Создание, содержание и ремонт объектов благоустройства на территории муниципального образования «Город Калуга»
</t>
  </si>
  <si>
    <t>Структурный элемент «Благоустройство территории муниципального образования «Город Калуга»</t>
  </si>
  <si>
    <t>Структурный элемент «Строительство и реконструкция объектов благоустройства муниципального образования «Город Калуга»</t>
  </si>
  <si>
    <t xml:space="preserve">Количество благоустроенных территорий
</t>
  </si>
  <si>
    <t xml:space="preserve">Количество обустроенных пешеходных дорожек, тротуаров
</t>
  </si>
  <si>
    <t xml:space="preserve">Количество разработанных проектов рекультивации есанкционированных свалок
</t>
  </si>
  <si>
    <t>Количество разработанных проектов системы ливневой канализации</t>
  </si>
  <si>
    <t xml:space="preserve">шт </t>
  </si>
  <si>
    <t>Эн=76,02</t>
  </si>
  <si>
    <t>Осэ=15</t>
  </si>
  <si>
    <t>16.4.1.</t>
  </si>
  <si>
    <t>Площадь внутриквартальных проездов, подлежащих уборке</t>
  </si>
  <si>
    <t>Количество благоустроенных дворовых территорий мноргоквартирных домов, на которых установлены малые архитектурные формы</t>
  </si>
  <si>
    <t>Эн=83,45</t>
  </si>
  <si>
    <t>Осэ=79,88</t>
  </si>
  <si>
    <t>Оэмп=92,68</t>
  </si>
  <si>
    <t>Количество благоустроенных дворовых территорий, на которых проведено асфальтирование</t>
  </si>
  <si>
    <t>17.</t>
  </si>
  <si>
    <t>17.1.</t>
  </si>
  <si>
    <t xml:space="preserve">Направление «Жилищно-коммунальное хозяйство». Управление жилищно-коммунального хозяйства города Калуги </t>
  </si>
  <si>
    <t xml:space="preserve">Направление «Социальная политика». Управление жилищно-коммунального хозяйства города Калуги </t>
  </si>
  <si>
    <t xml:space="preserve">Направление «Жилищно-коммунальное хозяйство». Управление архитектуры, градостроительства и земельных отношений города Калуги </t>
  </si>
  <si>
    <t>17.2.</t>
  </si>
  <si>
    <t>17.3.</t>
  </si>
  <si>
    <t>Отклонение произошло в результате экономии денежных средств по результатам проведенных электронных торгов, оплата фактически выполненных работ</t>
  </si>
  <si>
    <t>Муниципальная программа  «Обеспечение доступным и комфортным жильем и коммунальными услугами населения городского округа города Калуги Калужской области»</t>
  </si>
  <si>
    <t>Доля расселенного непригодного для проживания жилищного фонда в общем объеме аварийного жилищного фонда</t>
  </si>
  <si>
    <t>Доля многоквартирных домов, в которых проведен капитальный ремонт, в общем количестве многоквартирных домов, требующих капитального ремонта</t>
  </si>
  <si>
    <t>Доля молодых семей, реализовавших свое право на получение государственной поддержки в улучшении жилищных условий, в общем количестве молодых семей</t>
  </si>
  <si>
    <t xml:space="preserve">Региональный проект «Жилье»
</t>
  </si>
  <si>
    <t>Структурный элемент «Финансовое обеспечение мероприятий в сфере жилищно-коммунального хозяйства»</t>
  </si>
  <si>
    <t>Структурный элемент «Обеспечение безопасности на объектах жилищного фонда муниципального образования «Город Калуга»</t>
  </si>
  <si>
    <t>Структурный элемент «Капитальный ремонт многоквартирных жилых домов муниципального образования «Город Калуга»</t>
  </si>
  <si>
    <t>Структурный элемент «Обеспечение комплекса мер, связанных с ликвидацией аварийного жилищного фонда»</t>
  </si>
  <si>
    <t>Структурный элемент «Обеспечение деятельности органов Городской Управы города Калуги»</t>
  </si>
  <si>
    <t>17.1.1.</t>
  </si>
  <si>
    <t>17.1.2.</t>
  </si>
  <si>
    <t>17.1.3.</t>
  </si>
  <si>
    <t>17.1.4.</t>
  </si>
  <si>
    <t>17.1.5.</t>
  </si>
  <si>
    <t>17.1.6.</t>
  </si>
  <si>
    <t>Количество граждан, расселенных из непригодного для проживания жилищного фонда (нарастающим итогом).</t>
  </si>
  <si>
    <t>Количество квадратных метров расселенного непригодного для проживания жилищного фонда (нарастающим итогом)</t>
  </si>
  <si>
    <t>Площадь жилых помещений, находящихся в муниципальной собственности до их заселения</t>
  </si>
  <si>
    <t>Количество муниципальных жилых помещений, из которых вывезен мусор</t>
  </si>
  <si>
    <t>Количество обследованных строительных конструкций в многоквартирных жилых домах, входящих в состав муниципального жилищного фонда</t>
  </si>
  <si>
    <t>Количество объектов, на которых использовались материальные ресурсы из аварийно-технического запаса</t>
  </si>
  <si>
    <t>Количество многоквартирных жилых домов, в которых проведен капитальный ремонт общего имущества во исполнение судебных решений</t>
  </si>
  <si>
    <t>кв. м</t>
  </si>
  <si>
    <t>Количество многоквартирных жилых домов, в которых проведен капитальный ремонт общего имущества (неотложные работы)</t>
  </si>
  <si>
    <t xml:space="preserve">Количество жилых помещений, находящихся в муниципальной собственности, приведенных в нормативное состояние; </t>
  </si>
  <si>
    <t>Количество квадратных метров расселенного непригодного для роживания жилищного фонда (нарастающим итогом)</t>
  </si>
  <si>
    <t>тыс. кв. м</t>
  </si>
  <si>
    <t>Желаемая тенденция для данного структурного элемента- его отсутствие (обратный показатель).</t>
  </si>
  <si>
    <t>обратный показатель</t>
  </si>
  <si>
    <t>обратный показатель. Желаемая тенденция для данного структурного элемента- его отсутствие. Значеие "0" идеальное</t>
  </si>
  <si>
    <t>17.2.1.</t>
  </si>
  <si>
    <t>Количество молодых семей, улучшивших жилищные условия</t>
  </si>
  <si>
    <t>семей</t>
  </si>
  <si>
    <t>Структурный элемент «Предоставление молодым семьям социальных выплат на приобретение жилья или строительство индивидуального жилого дома»</t>
  </si>
  <si>
    <t>17.3.1.</t>
  </si>
  <si>
    <t>17.3.2.</t>
  </si>
  <si>
    <t xml:space="preserve">Структурный элемент «Обеспечение комплекса мер, связанных с ликвидацией аварийного жилищного фонда»
</t>
  </si>
  <si>
    <t xml:space="preserve">Структурный элемент «Строительство и реконструкция объектов водоснабжения и водоотведения муниципального образования «Город Калуга»
</t>
  </si>
  <si>
    <t>Количество снесенных домов</t>
  </si>
  <si>
    <t>Количество разработанных проектов сетей водоснабжения и водоотведения</t>
  </si>
  <si>
    <t xml:space="preserve">Управление жилищно-коммунального хозяйства города Калуги </t>
  </si>
  <si>
    <t xml:space="preserve">Управление архитектуры, градостроительства и земельных отношений города Калуги </t>
  </si>
  <si>
    <t>Осэ=44,6</t>
  </si>
  <si>
    <t>Осэ=22,10</t>
  </si>
  <si>
    <t>Эн=99,93</t>
  </si>
  <si>
    <t>Эн=84,82</t>
  </si>
  <si>
    <t>Оэмп=80,5</t>
  </si>
  <si>
    <t>Эн=57,95</t>
  </si>
  <si>
    <t>Осэ=82,78</t>
  </si>
  <si>
    <t>Осэ=84,65</t>
  </si>
  <si>
    <t>18.</t>
  </si>
  <si>
    <t>Муниципальная программа «Энергосбережение и повышение энергетической эффективности»</t>
  </si>
  <si>
    <t>18.1.</t>
  </si>
  <si>
    <t>Направление «Жилищно-коммунальное хозяйство». Управление жилищно-коммунального хозяйства города Калуги</t>
  </si>
  <si>
    <t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</t>
  </si>
  <si>
    <t xml:space="preserve">Доля объема электрической энергии, расчеты за которую осуществляются с использованием приборов учета, в общем объеме потребляемой (используемой)  электрической энергии </t>
  </si>
  <si>
    <t>Доля увеличения выявленных бесхозяйных объектов недвижимого имущества к предыдущему отчетному периоду</t>
  </si>
  <si>
    <t>В связи с дополнительным финансированием в 2025, увеличился % выявленных бесхозяйных обьектов недвижимого имущества и постановки их на учет в муниципальную собственность</t>
  </si>
  <si>
    <t>Доля многоквартирных домов, расположенных на территории муниципального образования «Город Калуга», имеющих класс энергетической эффективности «В» и выше</t>
  </si>
  <si>
    <t xml:space="preserve">Доля котельных, обслуживающих население, прошедших модернизацию и ремонту в общем объеме котельных, обслуживающих население  </t>
  </si>
  <si>
    <t>18.2.</t>
  </si>
  <si>
    <t>18.3.</t>
  </si>
  <si>
    <t>18.4.</t>
  </si>
  <si>
    <t>18.5.</t>
  </si>
  <si>
    <t>18.1.1.</t>
  </si>
  <si>
    <t>18.1.2.</t>
  </si>
  <si>
    <t>18.1.3.</t>
  </si>
  <si>
    <t>18.1.4.</t>
  </si>
  <si>
    <t>18.1.5.</t>
  </si>
  <si>
    <t>18.1.6.</t>
  </si>
  <si>
    <t>Структурный элемент региональный проект «Модернизация коммунальной инфраструктуры»</t>
  </si>
  <si>
    <t>Структурный элемент «Выявление, организация постановки на учет и признание права муниципальной собственности на бесхозяйные объекты недвижимого имущества»</t>
  </si>
  <si>
    <t>Структурный элемент «Оснащение приборами учета используемых энергетических ресурсов и воды в жилищном фонде»</t>
  </si>
  <si>
    <t>Структурный элемент «Модернизация газового оборудования в муниципальном жилом фонде»</t>
  </si>
  <si>
    <t>Структурный элемент «Предынвестиционная подготовка проектов и мероприятий в области энергосбережения и повышения энергетической эффективности»</t>
  </si>
  <si>
    <t>Структурный элемент «Мероприятия по проектированию, строительству, модернизации и ремонту объектов коммунальной инфраструктуры»</t>
  </si>
  <si>
    <t xml:space="preserve">Количество объектов коммунальной инфраструктуры, подлежащих строительству, модернизации, ремонту
</t>
  </si>
  <si>
    <t>1. Объем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энергии;</t>
  </si>
  <si>
    <t>2. Общий объем тепловой энергии, отпущенной в системе централизованного теплоснабжения;</t>
  </si>
  <si>
    <t>4. Общая площадь многоквартирных домов;</t>
  </si>
  <si>
    <t>5. Объем потребления холодной воды в многоквартирных домах;</t>
  </si>
  <si>
    <t>6. Объем потерь тепловой энергии при ее передаче;</t>
  </si>
  <si>
    <t>7. Общий объем переданной тепловой энергии</t>
  </si>
  <si>
    <t>Количество газовых плит и приборов учета установленных (замененных старых образцов на новые) в жилых домах, квартирах муниципального жилого фонда</t>
  </si>
  <si>
    <t>1. Число многоквартирных домов, оснащенных коллективными (общедомовыми) приборами учета потребляемого коммунального ресурса;</t>
  </si>
  <si>
    <t>2. Число многоквартирных домов, в которых имеется потребность в оснащении приборами учета потребляемого коммунального ресурса;</t>
  </si>
  <si>
    <t>3. Число квартир в многоквартирных домах, жилых домов (домовладений), фактически оснащенных приборами учета потребляемого коммунального ресурса;</t>
  </si>
  <si>
    <t>4. Объем потребляемой (используемой) тепловой энергии, расчеты за которую осуществляются с использованием приборов учета;</t>
  </si>
  <si>
    <t>5. Общий объем потребляемой (используемой) тепловой энергии;</t>
  </si>
  <si>
    <t>6. Объем потребляемой (используемой) холодной воды, расчеты за которую осуществляются с использованием приборов учета;</t>
  </si>
  <si>
    <t>7. Общий объем потребляемой (используемой) холодной воды;</t>
  </si>
  <si>
    <t>8. Объем потребляемой (используемой) горячей воды, расчеты за которую осуществляются с использованием приборов учета;</t>
  </si>
  <si>
    <t>9. Общий объем потребляемой (используемой) горячей воды;</t>
  </si>
  <si>
    <t>10. Объем потребляемого (используемого) природного газа, расчеты за который осуществляются с использованием приборов учета;</t>
  </si>
  <si>
    <t>11. Общий объем потребляемого (используемого) природного газа</t>
  </si>
  <si>
    <t>Количество выявленных бесхозяйных объектов недвижимого имущества</t>
  </si>
  <si>
    <t>Количество котельных, в которых произведена модернизация оборудования на более энергоэффективное</t>
  </si>
  <si>
    <t>Планируемая динамика значения индикатора: снижение значения</t>
  </si>
  <si>
    <t>тыс. Гкал</t>
  </si>
  <si>
    <t>тыс. куб. м</t>
  </si>
  <si>
    <t xml:space="preserve">тыс. куб. м </t>
  </si>
  <si>
    <t xml:space="preserve">3. Площадь многоквартирных домов, имеющих класс энергетической эффективности "В" и выше, </t>
  </si>
  <si>
    <t>м кв.</t>
  </si>
  <si>
    <t>тыс. кв. м.</t>
  </si>
  <si>
    <t>Осэ=47</t>
  </si>
  <si>
    <t>Осэ=76,4</t>
  </si>
  <si>
    <t>Осэ=84,86</t>
  </si>
  <si>
    <t>Эн=86,73</t>
  </si>
  <si>
    <t>Оэмп=89,04</t>
  </si>
  <si>
    <t>Муниципальная программа «Сохранение историко-архитектурного облика центра города» («Старый город»)»</t>
  </si>
  <si>
    <t>19.</t>
  </si>
  <si>
    <t>19.1.</t>
  </si>
  <si>
    <t>19.2.</t>
  </si>
  <si>
    <t>19.3.</t>
  </si>
  <si>
    <t>Доля мероприятий, направленных на сохранение объектов культурного наследия и (или) историко-культурной среды, в общем количестве планируемых на период реализации программы</t>
  </si>
  <si>
    <t xml:space="preserve">Не проведены кассовые расходы для проведения первого этапа ремонтных работ (внутренние работы главного здания) объекта культурного наследия федерального значения «Усадьба, XIX-XX вв.» в связи с корректировкой проектно-сметной документации. </t>
  </si>
  <si>
    <t xml:space="preserve"> Структурнай элемент «Сохранение объектов культурного наследия»</t>
  </si>
  <si>
    <t>19.3.1.</t>
  </si>
  <si>
    <t xml:space="preserve">Структурный элемент «Сохранение объектов культурного наследия» </t>
  </si>
  <si>
    <t>19.2.1.</t>
  </si>
  <si>
    <t>Структурный элемент «Сохранение объектов культурного наследия»</t>
  </si>
  <si>
    <t>19.1.1.</t>
  </si>
  <si>
    <t xml:space="preserve">Количество мероприятий проведенных в целях сохранения объектов культурного наследия  и (или) историко-культурной среды </t>
  </si>
  <si>
    <t>Количество мероприятий, проведенных в целях сохранения объектов культурного наследия</t>
  </si>
  <si>
    <t>Количество мероприятий, проведенных в целях сохранения объектов культурного наследия и (или) историко-культурной среды</t>
  </si>
  <si>
    <t xml:space="preserve">Направление «Национальная экономика». Управление архитектуры, градостроительства и земельных отношений города Калуги </t>
  </si>
  <si>
    <t xml:space="preserve">Направление «Жилищно-коммунальное хозяйство». Управление жилищно-коммунального хозяйства города Калуги  </t>
  </si>
  <si>
    <t xml:space="preserve">Управление жилищно-коммунального хозяйства города Калуги  </t>
  </si>
  <si>
    <t>Оэмп=84,71</t>
  </si>
  <si>
    <t>Эн=97,24</t>
  </si>
  <si>
    <t>Эн=79,1</t>
  </si>
  <si>
    <t>Эн=56,91</t>
  </si>
  <si>
    <t>Осэ=65</t>
  </si>
  <si>
    <t>20.</t>
  </si>
  <si>
    <t>Муниципальная программа «Молодежь</t>
  </si>
  <si>
    <t>Направление «Образование». Управление физической культуры, спорта и молодежной политки города Калуги</t>
  </si>
  <si>
    <t>20.1.</t>
  </si>
  <si>
    <t>20.2.</t>
  </si>
  <si>
    <t>20.3.</t>
  </si>
  <si>
    <t>Удельный вес численности молодежи, участвующей в мероприятиях, к общему количеству молодежи города Калуги</t>
  </si>
  <si>
    <t>Структурный элемент «Обеспечение развития муниципального учреждения в сфере молодежной политики»</t>
  </si>
  <si>
    <t>Структурный элемент «Содействие занятости несовершеннолетних»</t>
  </si>
  <si>
    <t>Структурный элемент «Поддержка молодежных инициатив и организация досуга молодежи»</t>
  </si>
  <si>
    <t>Структурный элемент «Формирование условий для гражданско-патриотического воспитания молодежи»</t>
  </si>
  <si>
    <t>Структурный элемент «Содействие развитию молодежного движения»</t>
  </si>
  <si>
    <t>Структурный элемент «Обеспечение функционирования учреждения в сфере молодежной политики»</t>
  </si>
  <si>
    <t>20.1.1.</t>
  </si>
  <si>
    <t>20.1.2.</t>
  </si>
  <si>
    <t>20.1.3.</t>
  </si>
  <si>
    <t>20.1.4.</t>
  </si>
  <si>
    <t>20.1.5.</t>
  </si>
  <si>
    <t>20.1.6.</t>
  </si>
  <si>
    <t>20.2.1.</t>
  </si>
  <si>
    <t>20.3.1.</t>
  </si>
  <si>
    <t xml:space="preserve">Количество молодежи, принявшей участие в мероприятиях
</t>
  </si>
  <si>
    <t>Количество проведенных мероприятий</t>
  </si>
  <si>
    <t>Количество молодежи, участвующей в мероприятиях по гражданско-патриотическому воспитанию.</t>
  </si>
  <si>
    <t>Количество мероприятий по гражданско-патриотическому воспитанию</t>
  </si>
  <si>
    <t xml:space="preserve">Количество несовершеннолетних, трудоустроенных в каникулярное время
</t>
  </si>
  <si>
    <t xml:space="preserve">Количество муниципальных учреждений, которые приобрели основные средства, материальные запасы и на которых проводились работы по текущему ремонту
</t>
  </si>
  <si>
    <t xml:space="preserve">Количество отремонтированных подведомственных учреждений в сфере молодежной политики </t>
  </si>
  <si>
    <t>Структурный элемеент «Предоставление молодым семьям социальных выплат на приобретение жилья или строительство индивидуального жилого дома»</t>
  </si>
  <si>
    <t>Структурный элемент «Обеспечение функционирования муниципальных библиотек«</t>
  </si>
  <si>
    <t>по состоянию на 22.05.2026 направление к МП не утверждено</t>
  </si>
  <si>
    <t>фактическое значение</t>
  </si>
  <si>
    <t>Эн=96,38</t>
  </si>
  <si>
    <t>Средние значение по муниципальным программам и направлениям</t>
  </si>
  <si>
    <t xml:space="preserve">                Сведения о достижении контрольных точек</t>
  </si>
  <si>
    <t>Оэмп=95,95</t>
  </si>
  <si>
    <t>Эн=85,31</t>
  </si>
  <si>
    <t>Осэ=82,9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</si>
</sst>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rgb="FF468A1A"/>
      <name val="Times New Roman"/>
      <family val="1"/>
      <charset val="204"/>
    </font>
    <font>
      <sz val="11"/>
      <color theme="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8080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1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/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2CC"/>
      </patternFill>
    </fill>
    <fill>
      <patternFill patternType="solid">
        <fgColor theme="9" tint="0.79998168889431442"/>
        <bgColor rgb="FFDEEBF7"/>
      </patternFill>
    </fill>
    <fill>
      <patternFill patternType="solid">
        <fgColor theme="9" tint="0.79998168889431442"/>
        <bgColor rgb="FFDEE6EF"/>
      </patternFill>
    </fill>
    <fill>
      <patternFill patternType="solid">
        <fgColor rgb="FFE2F0D9"/>
        <bgColor rgb="FFDEEBF7"/>
      </patternFill>
    </fill>
    <fill>
      <patternFill patternType="solid">
        <fgColor theme="9" tint="0.79979857783745845"/>
        <bgColor rgb="FFDEE6EF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49" fontId="4" fillId="3" borderId="1" xfId="0" applyNumberFormat="1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49" fontId="1" fillId="3" borderId="1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0" xfId="0" applyFont="1" applyFill="1"/>
    <xf numFmtId="0" fontId="1" fillId="0" borderId="1" xfId="0" applyFont="1" applyBorder="1" applyAlignment="1">
      <alignment horizontal="left" wrapText="1"/>
    </xf>
    <xf numFmtId="49" fontId="1" fillId="0" borderId="2" xfId="0" applyNumberFormat="1" applyFont="1" applyBorder="1" applyAlignment="1">
      <alignment wrapText="1"/>
    </xf>
    <xf numFmtId="49" fontId="1" fillId="3" borderId="0" xfId="0" applyNumberFormat="1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11" fillId="0" borderId="1" xfId="0" applyFont="1" applyBorder="1" applyAlignment="1">
      <alignment wrapText="1"/>
    </xf>
    <xf numFmtId="0" fontId="6" fillId="2" borderId="0" xfId="0" applyFont="1" applyFill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 readingOrder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horizontal="right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Border="1" applyAlignment="1">
      <alignment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4" fillId="3" borderId="2" xfId="0" applyNumberFormat="1" applyFont="1" applyFill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49" fontId="6" fillId="0" borderId="0" xfId="0" applyNumberFormat="1" applyFont="1" applyAlignment="1">
      <alignment wrapText="1"/>
    </xf>
    <xf numFmtId="2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16" fontId="15" fillId="0" borderId="1" xfId="0" applyNumberFormat="1" applyFont="1" applyBorder="1" applyAlignment="1">
      <alignment wrapText="1"/>
    </xf>
    <xf numFmtId="0" fontId="15" fillId="2" borderId="0" xfId="0" applyFont="1" applyFill="1" applyAlignment="1">
      <alignment wrapText="1"/>
    </xf>
    <xf numFmtId="3" fontId="14" fillId="0" borderId="1" xfId="0" applyNumberFormat="1" applyFont="1" applyBorder="1" applyAlignment="1">
      <alignment wrapText="1"/>
    </xf>
    <xf numFmtId="4" fontId="15" fillId="2" borderId="1" xfId="0" applyNumberFormat="1" applyFont="1" applyFill="1" applyBorder="1" applyAlignment="1">
      <alignment wrapText="1"/>
    </xf>
    <xf numFmtId="2" fontId="15" fillId="2" borderId="1" xfId="0" applyNumberFormat="1" applyFont="1" applyFill="1" applyBorder="1" applyAlignment="1">
      <alignment wrapText="1"/>
    </xf>
    <xf numFmtId="2" fontId="15" fillId="0" borderId="1" xfId="0" applyNumberFormat="1" applyFont="1" applyBorder="1" applyAlignment="1">
      <alignment wrapText="1"/>
    </xf>
    <xf numFmtId="164" fontId="15" fillId="0" borderId="1" xfId="0" applyNumberFormat="1" applyFont="1" applyBorder="1" applyAlignment="1">
      <alignment horizontal="right" wrapText="1"/>
    </xf>
    <xf numFmtId="164" fontId="15" fillId="0" borderId="1" xfId="0" applyNumberFormat="1" applyFont="1" applyBorder="1" applyAlignment="1">
      <alignment wrapText="1"/>
    </xf>
    <xf numFmtId="164" fontId="15" fillId="2" borderId="1" xfId="0" applyNumberFormat="1" applyFont="1" applyFill="1" applyBorder="1" applyAlignment="1">
      <alignment wrapText="1"/>
    </xf>
    <xf numFmtId="0" fontId="15" fillId="3" borderId="0" xfId="0" applyFont="1" applyFill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5" fillId="6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0" fontId="8" fillId="0" borderId="17" xfId="0" applyFont="1" applyBorder="1" applyAlignment="1">
      <alignment wrapText="1"/>
    </xf>
    <xf numFmtId="0" fontId="12" fillId="3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0" borderId="17" xfId="0" applyFont="1" applyBorder="1"/>
    <xf numFmtId="0" fontId="8" fillId="0" borderId="0" xfId="0" applyFont="1" applyAlignment="1">
      <alignment vertical="center" wrapText="1"/>
    </xf>
    <xf numFmtId="2" fontId="2" fillId="7" borderId="17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wrapText="1"/>
    </xf>
    <xf numFmtId="0" fontId="1" fillId="0" borderId="21" xfId="0" applyFont="1" applyBorder="1"/>
    <xf numFmtId="0" fontId="23" fillId="0" borderId="21" xfId="0" applyFont="1" applyBorder="1" applyAlignment="1">
      <alignment wrapText="1"/>
    </xf>
    <xf numFmtId="49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/>
    <xf numFmtId="2" fontId="1" fillId="2" borderId="21" xfId="0" applyNumberFormat="1" applyFont="1" applyFill="1" applyBorder="1"/>
    <xf numFmtId="2" fontId="21" fillId="0" borderId="21" xfId="0" applyNumberFormat="1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21" fillId="0" borderId="21" xfId="0" applyFont="1" applyBorder="1" applyAlignment="1">
      <alignment wrapText="1"/>
    </xf>
    <xf numFmtId="49" fontId="1" fillId="0" borderId="21" xfId="0" applyNumberFormat="1" applyFont="1" applyBorder="1" applyAlignment="1">
      <alignment wrapText="1"/>
    </xf>
    <xf numFmtId="49" fontId="4" fillId="3" borderId="21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wrapText="1"/>
    </xf>
    <xf numFmtId="0" fontId="1" fillId="0" borderId="25" xfId="0" applyFont="1" applyBorder="1" applyAlignment="1">
      <alignment horizontal="left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49" fontId="5" fillId="3" borderId="25" xfId="0" applyNumberFormat="1" applyFont="1" applyFill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49" fontId="5" fillId="2" borderId="25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49" fontId="5" fillId="3" borderId="26" xfId="0" applyNumberFormat="1" applyFont="1" applyFill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3" fillId="3" borderId="26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0" fontId="17" fillId="3" borderId="26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3" borderId="25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wrapText="1"/>
    </xf>
    <xf numFmtId="0" fontId="15" fillId="0" borderId="27" xfId="0" applyFont="1" applyBorder="1" applyAlignment="1">
      <alignment wrapText="1"/>
    </xf>
    <xf numFmtId="0" fontId="24" fillId="0" borderId="28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center"/>
    </xf>
    <xf numFmtId="0" fontId="1" fillId="0" borderId="28" xfId="0" applyFont="1" applyBorder="1"/>
    <xf numFmtId="0" fontId="1" fillId="8" borderId="28" xfId="0" applyFont="1" applyFill="1" applyBorder="1"/>
    <xf numFmtId="0" fontId="15" fillId="0" borderId="29" xfId="0" applyFont="1" applyBorder="1" applyAlignment="1">
      <alignment wrapText="1"/>
    </xf>
    <xf numFmtId="49" fontId="1" fillId="0" borderId="25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1" fillId="0" borderId="25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49" fontId="1" fillId="0" borderId="25" xfId="0" applyNumberFormat="1" applyFont="1" applyBorder="1" applyAlignment="1">
      <alignment wrapText="1"/>
    </xf>
    <xf numFmtId="0" fontId="1" fillId="2" borderId="25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center" wrapText="1"/>
    </xf>
    <xf numFmtId="0" fontId="12" fillId="3" borderId="2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2" fontId="4" fillId="2" borderId="1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26" xfId="0" applyFont="1" applyBorder="1" applyAlignment="1">
      <alignment horizontal="center" wrapText="1"/>
    </xf>
    <xf numFmtId="49" fontId="1" fillId="0" borderId="26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28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2E73B-44D0-4DB2-8255-7DA3701E56F7}">
  <sheetPr>
    <pageSetUpPr fitToPage="1"/>
  </sheetPr>
  <dimension ref="A2:P127"/>
  <sheetViews>
    <sheetView topLeftCell="A97" zoomScale="80" zoomScaleNormal="80" workbookViewId="0">
      <selection activeCell="G8" sqref="G8"/>
    </sheetView>
  </sheetViews>
  <sheetFormatPr defaultRowHeight="15" x14ac:dyDescent="0.25"/>
  <cols>
    <col min="1" max="1" width="6.85546875" style="115" customWidth="1"/>
    <col min="2" max="2" width="37.28515625" style="1" customWidth="1"/>
    <col min="3" max="3" width="12.7109375" style="113" customWidth="1"/>
    <col min="4" max="4" width="12.140625" style="113" customWidth="1"/>
    <col min="5" max="5" width="14.5703125" style="113" customWidth="1"/>
    <col min="6" max="6" width="12.7109375" style="113" customWidth="1"/>
    <col min="7" max="7" width="13.28515625" style="113" customWidth="1"/>
    <col min="8" max="9" width="12.7109375" style="113" customWidth="1"/>
    <col min="10" max="10" width="14.140625" style="113" customWidth="1"/>
    <col min="11" max="11" width="11.140625" style="113" customWidth="1"/>
    <col min="12" max="12" width="12.7109375" style="113" customWidth="1"/>
    <col min="13" max="13" width="12" style="113" customWidth="1"/>
    <col min="14" max="14" width="11" style="113" customWidth="1"/>
    <col min="15" max="15" width="24.140625" style="1" customWidth="1"/>
    <col min="16" max="16" width="15" style="1" customWidth="1"/>
    <col min="17" max="16384" width="9.140625" style="1"/>
  </cols>
  <sheetData>
    <row r="2" spans="1:16" x14ac:dyDescent="0.25">
      <c r="B2" s="281" t="s">
        <v>45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</row>
    <row r="3" spans="1:16" x14ac:dyDescent="0.25">
      <c r="B3" s="281" t="s">
        <v>46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</row>
    <row r="4" spans="1:16" x14ac:dyDescent="0.25"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</row>
    <row r="5" spans="1:16" x14ac:dyDescent="0.25">
      <c r="A5" s="280" t="s">
        <v>56</v>
      </c>
      <c r="B5" s="282" t="s">
        <v>55</v>
      </c>
      <c r="C5" s="282" t="s">
        <v>2</v>
      </c>
      <c r="D5" s="282"/>
      <c r="E5" s="282"/>
      <c r="F5" s="282"/>
      <c r="G5" s="282" t="s">
        <v>0</v>
      </c>
      <c r="H5" s="282"/>
      <c r="I5" s="282"/>
      <c r="J5" s="282"/>
      <c r="K5" s="282" t="s">
        <v>1</v>
      </c>
      <c r="L5" s="282"/>
      <c r="M5" s="282"/>
      <c r="N5" s="282"/>
      <c r="O5" s="282" t="s">
        <v>42</v>
      </c>
    </row>
    <row r="6" spans="1:16" ht="90" x14ac:dyDescent="0.25">
      <c r="A6" s="280"/>
      <c r="B6" s="282"/>
      <c r="C6" s="46" t="s">
        <v>23</v>
      </c>
      <c r="D6" s="46" t="s">
        <v>3</v>
      </c>
      <c r="E6" s="46" t="s">
        <v>4</v>
      </c>
      <c r="F6" s="46" t="s">
        <v>108</v>
      </c>
      <c r="G6" s="46" t="s">
        <v>23</v>
      </c>
      <c r="H6" s="46" t="s">
        <v>3</v>
      </c>
      <c r="I6" s="46" t="s">
        <v>4</v>
      </c>
      <c r="J6" s="46" t="s">
        <v>109</v>
      </c>
      <c r="K6" s="46" t="s">
        <v>23</v>
      </c>
      <c r="L6" s="46" t="s">
        <v>3</v>
      </c>
      <c r="M6" s="46" t="s">
        <v>4</v>
      </c>
      <c r="N6" s="46" t="s">
        <v>110</v>
      </c>
      <c r="O6" s="282"/>
    </row>
    <row r="7" spans="1:16" s="2" customFormat="1" x14ac:dyDescent="0.25">
      <c r="A7" s="114"/>
      <c r="B7" s="100">
        <v>1</v>
      </c>
      <c r="C7" s="46">
        <v>2</v>
      </c>
      <c r="D7" s="46">
        <v>3</v>
      </c>
      <c r="E7" s="46">
        <v>4</v>
      </c>
      <c r="F7" s="46">
        <v>5</v>
      </c>
      <c r="G7" s="46">
        <v>6</v>
      </c>
      <c r="H7" s="46">
        <v>4</v>
      </c>
      <c r="I7" s="46">
        <v>8</v>
      </c>
      <c r="J7" s="46">
        <v>9</v>
      </c>
      <c r="K7" s="46">
        <v>10</v>
      </c>
      <c r="L7" s="46">
        <v>11</v>
      </c>
      <c r="M7" s="46">
        <v>12</v>
      </c>
      <c r="N7" s="46">
        <v>13</v>
      </c>
      <c r="O7" s="100">
        <v>14</v>
      </c>
    </row>
    <row r="8" spans="1:16" s="19" customFormat="1" ht="85.5" x14ac:dyDescent="0.2">
      <c r="A8" s="116">
        <v>1</v>
      </c>
      <c r="B8" s="47" t="s">
        <v>980</v>
      </c>
      <c r="C8" s="101">
        <v>129815.98</v>
      </c>
      <c r="D8" s="102">
        <v>0</v>
      </c>
      <c r="E8" s="102">
        <v>0</v>
      </c>
      <c r="F8" s="101">
        <v>129815.98</v>
      </c>
      <c r="G8" s="101">
        <v>128756.24</v>
      </c>
      <c r="H8" s="102">
        <v>0</v>
      </c>
      <c r="I8" s="102">
        <v>0</v>
      </c>
      <c r="J8" s="101">
        <v>128756.24</v>
      </c>
      <c r="K8" s="103">
        <f t="shared" ref="K8:K14" si="0">G8/C8*100</f>
        <v>99.183659823698136</v>
      </c>
      <c r="L8" s="103"/>
      <c r="M8" s="103"/>
      <c r="N8" s="103">
        <f t="shared" ref="N8:N11" si="1">J8/F8*100</f>
        <v>99.183659823698136</v>
      </c>
      <c r="O8" s="47"/>
    </row>
    <row r="9" spans="1:16" ht="45" x14ac:dyDescent="0.25">
      <c r="A9" s="114" t="s">
        <v>24</v>
      </c>
      <c r="B9" s="44" t="s">
        <v>43</v>
      </c>
      <c r="C9" s="104">
        <v>95915.98</v>
      </c>
      <c r="D9" s="46">
        <v>0</v>
      </c>
      <c r="E9" s="46">
        <v>0</v>
      </c>
      <c r="F9" s="104">
        <v>95915.98</v>
      </c>
      <c r="G9" s="104">
        <v>94928.89</v>
      </c>
      <c r="H9" s="46">
        <v>0</v>
      </c>
      <c r="I9" s="46">
        <v>0</v>
      </c>
      <c r="J9" s="104">
        <v>94928.89</v>
      </c>
      <c r="K9" s="105">
        <f t="shared" si="0"/>
        <v>98.970880556086698</v>
      </c>
      <c r="L9" s="46"/>
      <c r="M9" s="46"/>
      <c r="N9" s="105">
        <f t="shared" si="1"/>
        <v>98.970880556086698</v>
      </c>
      <c r="O9" s="44"/>
      <c r="P9" s="7"/>
    </row>
    <row r="10" spans="1:16" ht="60" x14ac:dyDescent="0.25">
      <c r="A10" s="114" t="s">
        <v>25</v>
      </c>
      <c r="B10" s="44" t="s">
        <v>44</v>
      </c>
      <c r="C10" s="104">
        <v>33900</v>
      </c>
      <c r="D10" s="46">
        <v>0</v>
      </c>
      <c r="E10" s="46">
        <v>0</v>
      </c>
      <c r="F10" s="104">
        <v>33900</v>
      </c>
      <c r="G10" s="104">
        <v>33827.35</v>
      </c>
      <c r="H10" s="46">
        <v>0</v>
      </c>
      <c r="I10" s="46">
        <v>0</v>
      </c>
      <c r="J10" s="104">
        <v>33827.35</v>
      </c>
      <c r="K10" s="105">
        <f t="shared" si="0"/>
        <v>99.785693215339236</v>
      </c>
      <c r="L10" s="46"/>
      <c r="M10" s="46"/>
      <c r="N10" s="105">
        <f t="shared" si="1"/>
        <v>99.785693215339236</v>
      </c>
      <c r="O10" s="44"/>
    </row>
    <row r="11" spans="1:16" s="14" customFormat="1" ht="71.25" x14ac:dyDescent="0.2">
      <c r="A11" s="117">
        <v>2</v>
      </c>
      <c r="B11" s="47" t="s">
        <v>103</v>
      </c>
      <c r="C11" s="101">
        <f>C12+C13</f>
        <v>3128790.3600000008</v>
      </c>
      <c r="D11" s="101">
        <f t="shared" ref="D11:J11" si="2">D12+D13</f>
        <v>557971.80999999994</v>
      </c>
      <c r="E11" s="101">
        <f t="shared" si="2"/>
        <v>1490568.51</v>
      </c>
      <c r="F11" s="101">
        <f t="shared" si="2"/>
        <v>1080250.04</v>
      </c>
      <c r="G11" s="101">
        <f t="shared" si="2"/>
        <v>3115984.4899999993</v>
      </c>
      <c r="H11" s="101">
        <f t="shared" si="2"/>
        <v>556751.75999999989</v>
      </c>
      <c r="I11" s="101">
        <f t="shared" si="2"/>
        <v>1483806.6500000004</v>
      </c>
      <c r="J11" s="101">
        <f t="shared" si="2"/>
        <v>1075426.08</v>
      </c>
      <c r="K11" s="103">
        <f t="shared" si="0"/>
        <v>99.590708595765378</v>
      </c>
      <c r="L11" s="103">
        <f t="shared" ref="L11:M11" si="3">H11/D11*100</f>
        <v>99.781342000055517</v>
      </c>
      <c r="M11" s="103">
        <f t="shared" si="3"/>
        <v>99.54635698026388</v>
      </c>
      <c r="N11" s="103">
        <f t="shared" si="1"/>
        <v>99.553440423848542</v>
      </c>
      <c r="O11" s="47"/>
    </row>
    <row r="12" spans="1:16" ht="45" x14ac:dyDescent="0.25">
      <c r="A12" s="114" t="s">
        <v>57</v>
      </c>
      <c r="B12" s="44" t="s">
        <v>602</v>
      </c>
      <c r="C12" s="106">
        <v>3126290.3600000008</v>
      </c>
      <c r="D12" s="104">
        <v>557971.80999999994</v>
      </c>
      <c r="E12" s="104">
        <v>1490568.51</v>
      </c>
      <c r="F12" s="46">
        <v>1077750.04</v>
      </c>
      <c r="G12" s="46">
        <v>3114763.5299999993</v>
      </c>
      <c r="H12" s="46">
        <v>556751.75999999989</v>
      </c>
      <c r="I12" s="46">
        <v>1483806.6500000004</v>
      </c>
      <c r="J12" s="46">
        <v>1074205.1200000001</v>
      </c>
      <c r="K12" s="105">
        <f t="shared" si="0"/>
        <v>99.631293684441985</v>
      </c>
      <c r="L12" s="105">
        <f t="shared" ref="L12" si="4">H12/D12*100</f>
        <v>99.781342000055517</v>
      </c>
      <c r="M12" s="105">
        <f t="shared" ref="M12" si="5">I12/E12*100</f>
        <v>99.54635698026388</v>
      </c>
      <c r="N12" s="105">
        <f t="shared" ref="N12" si="6">J12/F12*100</f>
        <v>99.671081431831823</v>
      </c>
      <c r="O12" s="44"/>
    </row>
    <row r="13" spans="1:16" ht="45" x14ac:dyDescent="0.25">
      <c r="A13" s="114" t="s">
        <v>58</v>
      </c>
      <c r="B13" s="44" t="s">
        <v>603</v>
      </c>
      <c r="C13" s="46">
        <v>2500</v>
      </c>
      <c r="D13" s="46"/>
      <c r="E13" s="46"/>
      <c r="F13" s="46">
        <v>2500</v>
      </c>
      <c r="G13" s="46">
        <v>1220.96</v>
      </c>
      <c r="H13" s="46"/>
      <c r="I13" s="46"/>
      <c r="J13" s="46">
        <v>1220.96</v>
      </c>
      <c r="K13" s="105">
        <f t="shared" si="0"/>
        <v>48.838400000000007</v>
      </c>
      <c r="L13" s="105">
        <v>0</v>
      </c>
      <c r="M13" s="105">
        <v>0</v>
      </c>
      <c r="N13" s="105">
        <f t="shared" ref="N13:N14" si="7">J13/F13*100</f>
        <v>48.838400000000007</v>
      </c>
      <c r="O13" s="44"/>
    </row>
    <row r="14" spans="1:16" s="14" customFormat="1" ht="71.25" x14ac:dyDescent="0.2">
      <c r="A14" s="117" t="s">
        <v>59</v>
      </c>
      <c r="B14" s="47" t="s">
        <v>105</v>
      </c>
      <c r="C14" s="102">
        <v>92020.93</v>
      </c>
      <c r="D14" s="102">
        <v>0</v>
      </c>
      <c r="E14" s="102">
        <v>0</v>
      </c>
      <c r="F14" s="101">
        <v>92020.93</v>
      </c>
      <c r="G14" s="102">
        <v>90870.33</v>
      </c>
      <c r="H14" s="102">
        <v>0</v>
      </c>
      <c r="I14" s="102">
        <v>0</v>
      </c>
      <c r="J14" s="102">
        <v>90870.33</v>
      </c>
      <c r="K14" s="107">
        <f t="shared" si="0"/>
        <v>98.749632284742177</v>
      </c>
      <c r="L14" s="107">
        <v>0</v>
      </c>
      <c r="M14" s="107">
        <v>0</v>
      </c>
      <c r="N14" s="107">
        <f t="shared" si="7"/>
        <v>98.749632284742177</v>
      </c>
      <c r="O14" s="47"/>
    </row>
    <row r="15" spans="1:16" ht="45" x14ac:dyDescent="0.25">
      <c r="A15" s="114" t="s">
        <v>106</v>
      </c>
      <c r="B15" s="44" t="s">
        <v>604</v>
      </c>
      <c r="C15" s="46">
        <v>91820.93</v>
      </c>
      <c r="D15" s="46">
        <v>0</v>
      </c>
      <c r="E15" s="46">
        <v>0</v>
      </c>
      <c r="F15" s="46">
        <v>91820.93</v>
      </c>
      <c r="G15" s="46">
        <v>90670.63</v>
      </c>
      <c r="H15" s="46">
        <v>0</v>
      </c>
      <c r="I15" s="46">
        <v>0</v>
      </c>
      <c r="J15" s="46">
        <v>90670.63</v>
      </c>
      <c r="K15" s="105">
        <f t="shared" ref="K15:K21" si="8">G15/C15*100</f>
        <v>98.747235515911257</v>
      </c>
      <c r="L15" s="105">
        <v>0</v>
      </c>
      <c r="M15" s="105">
        <v>0</v>
      </c>
      <c r="N15" s="105">
        <f t="shared" ref="N15:N20" si="9">J15/F15*100</f>
        <v>98.747235515911257</v>
      </c>
      <c r="O15" s="44"/>
    </row>
    <row r="16" spans="1:16" ht="45" x14ac:dyDescent="0.25">
      <c r="A16" s="114" t="s">
        <v>107</v>
      </c>
      <c r="B16" s="44" t="s">
        <v>605</v>
      </c>
      <c r="C16" s="46">
        <v>200</v>
      </c>
      <c r="D16" s="46">
        <v>0</v>
      </c>
      <c r="E16" s="46">
        <v>0</v>
      </c>
      <c r="F16" s="46">
        <v>200</v>
      </c>
      <c r="G16" s="46">
        <v>199.7</v>
      </c>
      <c r="H16" s="46">
        <v>0</v>
      </c>
      <c r="I16" s="46">
        <v>0</v>
      </c>
      <c r="J16" s="46">
        <v>199.7</v>
      </c>
      <c r="K16" s="105">
        <f t="shared" si="8"/>
        <v>99.85</v>
      </c>
      <c r="L16" s="105">
        <v>0</v>
      </c>
      <c r="M16" s="105">
        <v>0</v>
      </c>
      <c r="N16" s="105">
        <f t="shared" si="9"/>
        <v>99.85</v>
      </c>
      <c r="O16" s="44"/>
    </row>
    <row r="17" spans="1:15" s="19" customFormat="1" ht="73.5" customHeight="1" x14ac:dyDescent="0.2">
      <c r="A17" s="117" t="s">
        <v>132</v>
      </c>
      <c r="B17" s="47" t="s">
        <v>133</v>
      </c>
      <c r="C17" s="101">
        <v>8109390.8700000001</v>
      </c>
      <c r="D17" s="101">
        <v>535011.5</v>
      </c>
      <c r="E17" s="101">
        <v>5869903.2800000003</v>
      </c>
      <c r="F17" s="101">
        <v>1704476.09</v>
      </c>
      <c r="G17" s="101">
        <v>8079332.3399999999</v>
      </c>
      <c r="H17" s="101">
        <v>532941.18999999994</v>
      </c>
      <c r="I17" s="101">
        <v>5861383.29</v>
      </c>
      <c r="J17" s="101">
        <v>1685007.86</v>
      </c>
      <c r="K17" s="103">
        <f t="shared" si="8"/>
        <v>99.629336771628559</v>
      </c>
      <c r="L17" s="103">
        <f t="shared" ref="L17:L20" si="10">H17/D17*100</f>
        <v>99.613034486174584</v>
      </c>
      <c r="M17" s="103">
        <f t="shared" ref="M17:M22" si="11">I17/E17*100</f>
        <v>99.854852974681378</v>
      </c>
      <c r="N17" s="103">
        <f t="shared" si="9"/>
        <v>98.85781736017195</v>
      </c>
      <c r="O17" s="47"/>
    </row>
    <row r="18" spans="1:15" ht="45" x14ac:dyDescent="0.25">
      <c r="A18" s="114" t="s">
        <v>134</v>
      </c>
      <c r="B18" s="44" t="s">
        <v>606</v>
      </c>
      <c r="C18" s="104">
        <v>7046908.8399999999</v>
      </c>
      <c r="D18" s="104">
        <v>348089.26</v>
      </c>
      <c r="E18" s="104">
        <v>5303851.55</v>
      </c>
      <c r="F18" s="104">
        <v>1394968.03</v>
      </c>
      <c r="G18" s="104">
        <v>7039689.1299999999</v>
      </c>
      <c r="H18" s="104">
        <v>346018.96</v>
      </c>
      <c r="I18" s="104">
        <v>5302212.18</v>
      </c>
      <c r="J18" s="104">
        <v>1391457.99</v>
      </c>
      <c r="K18" s="105">
        <f t="shared" si="8"/>
        <v>99.897547844538309</v>
      </c>
      <c r="L18" s="105">
        <f t="shared" si="10"/>
        <v>99.40523875973652</v>
      </c>
      <c r="M18" s="105">
        <f t="shared" si="11"/>
        <v>99.969090952404201</v>
      </c>
      <c r="N18" s="105">
        <f t="shared" si="9"/>
        <v>99.748378462838318</v>
      </c>
      <c r="O18" s="44"/>
    </row>
    <row r="19" spans="1:15" ht="60" x14ac:dyDescent="0.25">
      <c r="A19" s="114" t="s">
        <v>135</v>
      </c>
      <c r="B19" s="44" t="s">
        <v>607</v>
      </c>
      <c r="C19" s="104">
        <v>167056.79999999999</v>
      </c>
      <c r="D19" s="46"/>
      <c r="E19" s="46"/>
      <c r="F19" s="104">
        <v>167056.79999999999</v>
      </c>
      <c r="G19" s="104">
        <v>167007.54</v>
      </c>
      <c r="H19" s="46"/>
      <c r="I19" s="46"/>
      <c r="J19" s="104">
        <v>167007.54</v>
      </c>
      <c r="K19" s="105">
        <f t="shared" si="8"/>
        <v>99.970513023115501</v>
      </c>
      <c r="L19" s="105"/>
      <c r="M19" s="105"/>
      <c r="N19" s="105">
        <f t="shared" si="9"/>
        <v>99.970513023115501</v>
      </c>
      <c r="O19" s="44"/>
    </row>
    <row r="20" spans="1:15" ht="60" x14ac:dyDescent="0.25">
      <c r="A20" s="114" t="s">
        <v>136</v>
      </c>
      <c r="B20" s="44" t="s">
        <v>608</v>
      </c>
      <c r="C20" s="104">
        <v>894555.23</v>
      </c>
      <c r="D20" s="46">
        <v>186922.23999999999</v>
      </c>
      <c r="E20" s="46">
        <v>565181.73</v>
      </c>
      <c r="F20" s="46">
        <v>142451.26</v>
      </c>
      <c r="G20" s="104">
        <v>871787.37</v>
      </c>
      <c r="H20" s="46">
        <v>186922.23</v>
      </c>
      <c r="I20" s="46">
        <v>558322.81000000006</v>
      </c>
      <c r="J20" s="46">
        <v>126542.33</v>
      </c>
      <c r="K20" s="105">
        <f t="shared" si="8"/>
        <v>97.45484021148701</v>
      </c>
      <c r="L20" s="105">
        <f t="shared" si="10"/>
        <v>99.999994650181819</v>
      </c>
      <c r="M20" s="105">
        <f t="shared" si="11"/>
        <v>98.786422200873346</v>
      </c>
      <c r="N20" s="105">
        <f t="shared" si="9"/>
        <v>88.832018755046462</v>
      </c>
      <c r="O20" s="44"/>
    </row>
    <row r="21" spans="1:15" ht="45" x14ac:dyDescent="0.25">
      <c r="A21" s="114" t="s">
        <v>137</v>
      </c>
      <c r="B21" s="44" t="s">
        <v>1174</v>
      </c>
      <c r="C21" s="46">
        <v>870</v>
      </c>
      <c r="D21" s="46"/>
      <c r="E21" s="46">
        <v>870</v>
      </c>
      <c r="F21" s="46"/>
      <c r="G21" s="46">
        <v>848.3</v>
      </c>
      <c r="H21" s="46"/>
      <c r="I21" s="46">
        <v>848.3</v>
      </c>
      <c r="J21" s="46"/>
      <c r="K21" s="105">
        <f t="shared" si="8"/>
        <v>97.505747126436788</v>
      </c>
      <c r="L21" s="105"/>
      <c r="M21" s="105">
        <f t="shared" si="11"/>
        <v>97.505747126436788</v>
      </c>
      <c r="N21" s="105"/>
      <c r="O21" s="44"/>
    </row>
    <row r="22" spans="1:15" s="14" customFormat="1" ht="71.25" x14ac:dyDescent="0.2">
      <c r="A22" s="117" t="s">
        <v>189</v>
      </c>
      <c r="B22" s="47" t="s">
        <v>219</v>
      </c>
      <c r="C22" s="102">
        <v>3379579.0399999996</v>
      </c>
      <c r="D22" s="102"/>
      <c r="E22" s="102">
        <v>1342826.3199999998</v>
      </c>
      <c r="F22" s="102">
        <v>2036752.7199999997</v>
      </c>
      <c r="G22" s="102">
        <v>3227633.0900000003</v>
      </c>
      <c r="H22" s="102"/>
      <c r="I22" s="102">
        <v>1240317.9700000002</v>
      </c>
      <c r="J22" s="102">
        <v>1987315.12</v>
      </c>
      <c r="K22" s="103">
        <f>G22/C22*100</f>
        <v>95.503997740499685</v>
      </c>
      <c r="L22" s="103"/>
      <c r="M22" s="103">
        <f t="shared" si="11"/>
        <v>92.366224248568528</v>
      </c>
      <c r="N22" s="103">
        <f t="shared" ref="N22" si="12">J22/F22*100</f>
        <v>97.572724488616387</v>
      </c>
      <c r="O22" s="47"/>
    </row>
    <row r="23" spans="1:15" ht="45" x14ac:dyDescent="0.25">
      <c r="A23" s="114" t="s">
        <v>220</v>
      </c>
      <c r="B23" s="44" t="s">
        <v>609</v>
      </c>
      <c r="C23" s="104">
        <v>71000</v>
      </c>
      <c r="D23" s="104"/>
      <c r="E23" s="104"/>
      <c r="F23" s="104">
        <v>71000</v>
      </c>
      <c r="G23" s="104">
        <v>71000</v>
      </c>
      <c r="H23" s="104"/>
      <c r="I23" s="104"/>
      <c r="J23" s="104">
        <v>71000</v>
      </c>
      <c r="K23" s="105">
        <f t="shared" ref="K23:K25" si="13">G23/C23*100</f>
        <v>100</v>
      </c>
      <c r="L23" s="105"/>
      <c r="M23" s="105"/>
      <c r="N23" s="105">
        <f t="shared" ref="N23:N26" si="14">J23/F23*100</f>
        <v>100</v>
      </c>
      <c r="O23" s="44"/>
    </row>
    <row r="24" spans="1:15" ht="45" x14ac:dyDescent="0.25">
      <c r="A24" s="114" t="s">
        <v>221</v>
      </c>
      <c r="B24" s="44" t="s">
        <v>610</v>
      </c>
      <c r="C24" s="46">
        <v>3061458.8899999997</v>
      </c>
      <c r="D24" s="46"/>
      <c r="E24" s="46">
        <v>1178780.42</v>
      </c>
      <c r="F24" s="46">
        <v>1882678.4699999997</v>
      </c>
      <c r="G24" s="46">
        <v>2999167.3600000003</v>
      </c>
      <c r="H24" s="46"/>
      <c r="I24" s="46">
        <v>1135930.5900000001</v>
      </c>
      <c r="J24" s="46">
        <v>1863236.77</v>
      </c>
      <c r="K24" s="105">
        <f t="shared" si="13"/>
        <v>97.965299151869417</v>
      </c>
      <c r="L24" s="105"/>
      <c r="M24" s="105">
        <f t="shared" ref="M24:M26" si="15">I24/E24*100</f>
        <v>96.364901446191325</v>
      </c>
      <c r="N24" s="105">
        <f t="shared" si="14"/>
        <v>98.967338273114706</v>
      </c>
      <c r="O24" s="44"/>
    </row>
    <row r="25" spans="1:15" ht="60" x14ac:dyDescent="0.25">
      <c r="A25" s="114" t="s">
        <v>222</v>
      </c>
      <c r="B25" s="44" t="s">
        <v>611</v>
      </c>
      <c r="C25" s="104">
        <f>F25+E25</f>
        <v>247120.15000000002</v>
      </c>
      <c r="D25" s="46"/>
      <c r="E25" s="104">
        <v>164045.90000000002</v>
      </c>
      <c r="F25" s="46">
        <v>83074.25</v>
      </c>
      <c r="G25" s="46">
        <f>I25+J25</f>
        <v>157465.73000000001</v>
      </c>
      <c r="H25" s="46"/>
      <c r="I25" s="46">
        <v>104387.38</v>
      </c>
      <c r="J25" s="46">
        <v>53078.35</v>
      </c>
      <c r="K25" s="105">
        <f t="shared" si="13"/>
        <v>63.720311759279845</v>
      </c>
      <c r="L25" s="105"/>
      <c r="M25" s="105">
        <f t="shared" si="15"/>
        <v>63.633031974587595</v>
      </c>
      <c r="N25" s="105">
        <f t="shared" si="14"/>
        <v>63.892662287050442</v>
      </c>
      <c r="O25" s="44"/>
    </row>
    <row r="26" spans="1:15" s="14" customFormat="1" ht="114" x14ac:dyDescent="0.2">
      <c r="A26" s="117" t="s">
        <v>190</v>
      </c>
      <c r="B26" s="47" t="s">
        <v>612</v>
      </c>
      <c r="C26" s="102">
        <v>129770.22</v>
      </c>
      <c r="D26" s="102"/>
      <c r="E26" s="102">
        <v>1032.96</v>
      </c>
      <c r="F26" s="102">
        <v>128737.26</v>
      </c>
      <c r="G26" s="102">
        <v>129014.44</v>
      </c>
      <c r="H26" s="102"/>
      <c r="I26" s="102" t="s">
        <v>280</v>
      </c>
      <c r="J26" s="102">
        <v>127981.48</v>
      </c>
      <c r="K26" s="103">
        <f>G26/C26*100</f>
        <v>99.417601357229728</v>
      </c>
      <c r="L26" s="103"/>
      <c r="M26" s="103">
        <f t="shared" si="15"/>
        <v>100</v>
      </c>
      <c r="N26" s="103">
        <f t="shared" si="14"/>
        <v>99.412928316168916</v>
      </c>
      <c r="O26" s="47"/>
    </row>
    <row r="27" spans="1:15" ht="60" x14ac:dyDescent="0.25">
      <c r="A27" s="114" t="s">
        <v>281</v>
      </c>
      <c r="B27" s="44" t="s">
        <v>613</v>
      </c>
      <c r="C27" s="46">
        <v>127062.36</v>
      </c>
      <c r="D27" s="46"/>
      <c r="E27" s="46"/>
      <c r="F27" s="46">
        <v>127062.36</v>
      </c>
      <c r="G27" s="46">
        <v>126970.37</v>
      </c>
      <c r="H27" s="46"/>
      <c r="I27" s="46"/>
      <c r="J27" s="46">
        <v>126970.37</v>
      </c>
      <c r="K27" s="105">
        <f t="shared" ref="K27:K28" si="16">G27/C27*100</f>
        <v>99.927602478027325</v>
      </c>
      <c r="L27" s="105"/>
      <c r="M27" s="105"/>
      <c r="N27" s="105">
        <f t="shared" ref="N27:N29" si="17">J27/F27*100</f>
        <v>99.927602478027325</v>
      </c>
      <c r="O27" s="44"/>
    </row>
    <row r="28" spans="1:15" ht="60" x14ac:dyDescent="0.25">
      <c r="A28" s="114" t="s">
        <v>282</v>
      </c>
      <c r="B28" s="44" t="s">
        <v>614</v>
      </c>
      <c r="C28" s="46">
        <v>2707.86</v>
      </c>
      <c r="D28" s="46"/>
      <c r="E28" s="46">
        <v>1032.96</v>
      </c>
      <c r="F28" s="46">
        <v>1674.9</v>
      </c>
      <c r="G28" s="46">
        <v>2044.07</v>
      </c>
      <c r="H28" s="46"/>
      <c r="I28" s="46">
        <v>1032.96</v>
      </c>
      <c r="J28" s="46">
        <v>1011.11</v>
      </c>
      <c r="K28" s="105">
        <f t="shared" si="16"/>
        <v>75.486546571831624</v>
      </c>
      <c r="L28" s="105"/>
      <c r="M28" s="105">
        <f t="shared" ref="M28:M29" si="18">I28/E28*100</f>
        <v>100</v>
      </c>
      <c r="N28" s="105">
        <f t="shared" si="17"/>
        <v>60.368380201803099</v>
      </c>
      <c r="O28" s="44"/>
    </row>
    <row r="29" spans="1:15" s="14" customFormat="1" ht="71.25" x14ac:dyDescent="0.2">
      <c r="A29" s="117" t="s">
        <v>303</v>
      </c>
      <c r="B29" s="47" t="s">
        <v>615</v>
      </c>
      <c r="C29" s="102">
        <v>20085.89</v>
      </c>
      <c r="D29" s="102"/>
      <c r="E29" s="102">
        <v>3997.6</v>
      </c>
      <c r="F29" s="102">
        <v>16088.29</v>
      </c>
      <c r="G29" s="102">
        <v>20024.87</v>
      </c>
      <c r="H29" s="102"/>
      <c r="I29" s="102">
        <v>3982.36</v>
      </c>
      <c r="J29" s="102">
        <v>16042.51</v>
      </c>
      <c r="K29" s="103">
        <f>G29/C29*100</f>
        <v>99.696204649134287</v>
      </c>
      <c r="L29" s="103"/>
      <c r="M29" s="103">
        <f t="shared" si="18"/>
        <v>99.618771262757662</v>
      </c>
      <c r="N29" s="103">
        <f t="shared" si="17"/>
        <v>99.715445208906601</v>
      </c>
      <c r="O29" s="47"/>
    </row>
    <row r="30" spans="1:15" ht="60" x14ac:dyDescent="0.25">
      <c r="A30" s="114" t="s">
        <v>304</v>
      </c>
      <c r="B30" s="44" t="s">
        <v>616</v>
      </c>
      <c r="C30" s="46">
        <v>19380.89</v>
      </c>
      <c r="D30" s="46"/>
      <c r="E30" s="46">
        <v>3997.6</v>
      </c>
      <c r="F30" s="46">
        <v>15383.29</v>
      </c>
      <c r="G30" s="46">
        <v>19329.84</v>
      </c>
      <c r="H30" s="46"/>
      <c r="I30" s="46">
        <v>3982.36</v>
      </c>
      <c r="J30" s="46">
        <v>15347.48</v>
      </c>
      <c r="K30" s="105">
        <f t="shared" ref="K30:K32" si="19">G30/C30*100</f>
        <v>99.736596203786306</v>
      </c>
      <c r="L30" s="105"/>
      <c r="M30" s="105">
        <f t="shared" ref="M30" si="20">I30/E30*100</f>
        <v>99.618771262757662</v>
      </c>
      <c r="N30" s="105">
        <f t="shared" ref="N30:N33" si="21">J30/F30*100</f>
        <v>99.767214945567545</v>
      </c>
      <c r="O30" s="44" t="s">
        <v>307</v>
      </c>
    </row>
    <row r="31" spans="1:15" ht="30" x14ac:dyDescent="0.25">
      <c r="A31" s="114" t="s">
        <v>305</v>
      </c>
      <c r="B31" s="44" t="s">
        <v>617</v>
      </c>
      <c r="C31" s="46">
        <v>355</v>
      </c>
      <c r="D31" s="46"/>
      <c r="E31" s="46"/>
      <c r="F31" s="46">
        <v>355</v>
      </c>
      <c r="G31" s="46">
        <v>355</v>
      </c>
      <c r="H31" s="46"/>
      <c r="I31" s="46"/>
      <c r="J31" s="46">
        <v>355</v>
      </c>
      <c r="K31" s="105">
        <f t="shared" si="19"/>
        <v>100</v>
      </c>
      <c r="L31" s="105"/>
      <c r="M31" s="105"/>
      <c r="N31" s="105">
        <f t="shared" si="21"/>
        <v>100</v>
      </c>
      <c r="O31" s="44"/>
    </row>
    <row r="32" spans="1:15" ht="93.75" customHeight="1" x14ac:dyDescent="0.25">
      <c r="A32" s="114" t="s">
        <v>306</v>
      </c>
      <c r="B32" s="44" t="s">
        <v>618</v>
      </c>
      <c r="C32" s="46">
        <v>350</v>
      </c>
      <c r="D32" s="46"/>
      <c r="E32" s="46"/>
      <c r="F32" s="46">
        <v>350</v>
      </c>
      <c r="G32" s="46">
        <v>340.03</v>
      </c>
      <c r="H32" s="46"/>
      <c r="I32" s="46"/>
      <c r="J32" s="46">
        <v>340.03</v>
      </c>
      <c r="K32" s="105">
        <f t="shared" si="19"/>
        <v>97.151428571428568</v>
      </c>
      <c r="L32" s="105"/>
      <c r="M32" s="105"/>
      <c r="N32" s="105">
        <f t="shared" si="21"/>
        <v>97.151428571428568</v>
      </c>
      <c r="O32" s="44" t="s">
        <v>308</v>
      </c>
    </row>
    <row r="33" spans="1:15" s="14" customFormat="1" ht="99.75" x14ac:dyDescent="0.2">
      <c r="A33" s="117" t="s">
        <v>330</v>
      </c>
      <c r="B33" s="47" t="s">
        <v>619</v>
      </c>
      <c r="C33" s="101">
        <v>6890.27</v>
      </c>
      <c r="D33" s="102"/>
      <c r="E33" s="102"/>
      <c r="F33" s="101">
        <v>6890.27</v>
      </c>
      <c r="G33" s="102">
        <v>5180.71</v>
      </c>
      <c r="H33" s="102"/>
      <c r="I33" s="102"/>
      <c r="J33" s="102">
        <v>5180.71</v>
      </c>
      <c r="K33" s="103">
        <f>G33/C33*100</f>
        <v>75.188780700901418</v>
      </c>
      <c r="L33" s="103"/>
      <c r="M33" s="103"/>
      <c r="N33" s="103">
        <f t="shared" si="21"/>
        <v>75.188780700901418</v>
      </c>
      <c r="O33" s="47"/>
    </row>
    <row r="34" spans="1:15" ht="75" x14ac:dyDescent="0.25">
      <c r="A34" s="114" t="s">
        <v>331</v>
      </c>
      <c r="B34" s="44" t="s">
        <v>1129</v>
      </c>
      <c r="C34" s="46">
        <v>4605.82</v>
      </c>
      <c r="D34" s="46"/>
      <c r="E34" s="46"/>
      <c r="F34" s="46">
        <v>4605.82</v>
      </c>
      <c r="G34" s="46">
        <v>4494.21</v>
      </c>
      <c r="H34" s="46"/>
      <c r="I34" s="46"/>
      <c r="J34" s="46">
        <v>4494.21</v>
      </c>
      <c r="K34" s="105">
        <f t="shared" ref="K34:K36" si="22">G34/C34*100</f>
        <v>97.57676157557178</v>
      </c>
      <c r="L34" s="105"/>
      <c r="M34" s="105"/>
      <c r="N34" s="105">
        <f t="shared" ref="N34:N36" si="23">J34/F34*100</f>
        <v>97.57676157557178</v>
      </c>
      <c r="O34" s="44" t="s">
        <v>332</v>
      </c>
    </row>
    <row r="35" spans="1:15" ht="60" x14ac:dyDescent="0.25">
      <c r="A35" s="114" t="s">
        <v>333</v>
      </c>
      <c r="B35" s="44" t="s">
        <v>1130</v>
      </c>
      <c r="C35" s="46">
        <v>37</v>
      </c>
      <c r="D35" s="46"/>
      <c r="E35" s="46"/>
      <c r="F35" s="46">
        <v>37</v>
      </c>
      <c r="G35" s="46">
        <v>21.8</v>
      </c>
      <c r="H35" s="46"/>
      <c r="I35" s="46"/>
      <c r="J35" s="46">
        <v>21.8</v>
      </c>
      <c r="K35" s="105">
        <f t="shared" si="22"/>
        <v>58.918918918918919</v>
      </c>
      <c r="L35" s="105"/>
      <c r="M35" s="105"/>
      <c r="N35" s="105">
        <f t="shared" si="23"/>
        <v>58.918918918918919</v>
      </c>
      <c r="O35" s="44" t="s">
        <v>334</v>
      </c>
    </row>
    <row r="36" spans="1:15" ht="150" x14ac:dyDescent="0.25">
      <c r="A36" s="114" t="s">
        <v>335</v>
      </c>
      <c r="B36" s="44" t="s">
        <v>1131</v>
      </c>
      <c r="C36" s="46">
        <v>2247.4499999999998</v>
      </c>
      <c r="D36" s="46"/>
      <c r="E36" s="46"/>
      <c r="F36" s="46">
        <v>2247.4499999999998</v>
      </c>
      <c r="G36" s="46">
        <v>664.7</v>
      </c>
      <c r="H36" s="46"/>
      <c r="I36" s="46"/>
      <c r="J36" s="46">
        <v>664.7</v>
      </c>
      <c r="K36" s="105">
        <f t="shared" si="22"/>
        <v>29.57574139580414</v>
      </c>
      <c r="L36" s="46"/>
      <c r="M36" s="46"/>
      <c r="N36" s="105">
        <f t="shared" si="23"/>
        <v>29.57574139580414</v>
      </c>
      <c r="O36" s="44" t="s">
        <v>336</v>
      </c>
    </row>
    <row r="37" spans="1:15" s="14" customFormat="1" ht="99.75" x14ac:dyDescent="0.2">
      <c r="A37" s="117" t="s">
        <v>362</v>
      </c>
      <c r="B37" s="47" t="s">
        <v>620</v>
      </c>
      <c r="C37" s="102">
        <v>227117.5</v>
      </c>
      <c r="D37" s="102"/>
      <c r="E37" s="102">
        <v>211894.58</v>
      </c>
      <c r="F37" s="103">
        <v>15222.92</v>
      </c>
      <c r="G37" s="102">
        <v>224078.9</v>
      </c>
      <c r="H37" s="102"/>
      <c r="I37" s="102">
        <v>208940.06999999998</v>
      </c>
      <c r="J37" s="102">
        <v>15138.83</v>
      </c>
      <c r="K37" s="103">
        <f>G37/C37*100</f>
        <v>98.662102215813391</v>
      </c>
      <c r="L37" s="103"/>
      <c r="M37" s="103">
        <f t="shared" ref="M37" si="24">I37/E37*100</f>
        <v>98.605669857152549</v>
      </c>
      <c r="N37" s="103">
        <f>J37/F37*100</f>
        <v>99.447609262874664</v>
      </c>
      <c r="O37" s="47"/>
    </row>
    <row r="38" spans="1:15" ht="60" x14ac:dyDescent="0.25">
      <c r="A38" s="114" t="s">
        <v>363</v>
      </c>
      <c r="B38" s="44" t="s">
        <v>1091</v>
      </c>
      <c r="C38" s="46">
        <v>226835.62999999998</v>
      </c>
      <c r="D38" s="46"/>
      <c r="E38" s="46">
        <v>211612.70999999996</v>
      </c>
      <c r="F38" s="46">
        <v>15222.92</v>
      </c>
      <c r="G38" s="46">
        <v>223855.12</v>
      </c>
      <c r="H38" s="46"/>
      <c r="I38" s="46">
        <v>208716.28999999998</v>
      </c>
      <c r="J38" s="46">
        <v>15138.83</v>
      </c>
      <c r="K38" s="105">
        <f t="shared" ref="K38:K46" si="25">G38/C38*100</f>
        <v>98.686048571822695</v>
      </c>
      <c r="L38" s="105"/>
      <c r="M38" s="105">
        <f t="shared" ref="M38:M43" si="26">I38/E38*100</f>
        <v>98.631263689217917</v>
      </c>
      <c r="N38" s="105">
        <f t="shared" ref="N38" si="27">J38/F38*100</f>
        <v>99.447609262874664</v>
      </c>
      <c r="O38" s="44"/>
    </row>
    <row r="39" spans="1:15" ht="45" x14ac:dyDescent="0.25">
      <c r="A39" s="114" t="s">
        <v>364</v>
      </c>
      <c r="B39" s="44" t="s">
        <v>1093</v>
      </c>
      <c r="C39" s="46">
        <v>253.45</v>
      </c>
      <c r="D39" s="46"/>
      <c r="E39" s="46">
        <v>253.45</v>
      </c>
      <c r="F39" s="46"/>
      <c r="G39" s="46">
        <v>195.36</v>
      </c>
      <c r="H39" s="46"/>
      <c r="I39" s="46">
        <v>195.36</v>
      </c>
      <c r="J39" s="46"/>
      <c r="K39" s="105">
        <f t="shared" si="25"/>
        <v>77.080291970802932</v>
      </c>
      <c r="L39" s="105"/>
      <c r="M39" s="105">
        <f t="shared" si="26"/>
        <v>77.080291970802932</v>
      </c>
      <c r="N39" s="105"/>
      <c r="O39" s="44"/>
    </row>
    <row r="40" spans="1:15" ht="60" x14ac:dyDescent="0.25">
      <c r="A40" s="114" t="s">
        <v>365</v>
      </c>
      <c r="B40" s="44" t="s">
        <v>1094</v>
      </c>
      <c r="C40" s="46">
        <v>28.42</v>
      </c>
      <c r="D40" s="46"/>
      <c r="E40" s="46">
        <v>28.42</v>
      </c>
      <c r="F40" s="46"/>
      <c r="G40" s="46">
        <v>28.42</v>
      </c>
      <c r="H40" s="46"/>
      <c r="I40" s="46">
        <v>28.42</v>
      </c>
      <c r="J40" s="46"/>
      <c r="K40" s="105">
        <f t="shared" si="25"/>
        <v>100</v>
      </c>
      <c r="L40" s="105"/>
      <c r="M40" s="105">
        <f t="shared" si="26"/>
        <v>100</v>
      </c>
      <c r="N40" s="105"/>
      <c r="O40" s="44"/>
    </row>
    <row r="41" spans="1:15" s="14" customFormat="1" ht="71.25" x14ac:dyDescent="0.2">
      <c r="A41" s="117" t="s">
        <v>383</v>
      </c>
      <c r="B41" s="47" t="s">
        <v>995</v>
      </c>
      <c r="C41" s="101">
        <v>950900.1</v>
      </c>
      <c r="D41" s="101">
        <v>5064</v>
      </c>
      <c r="E41" s="101">
        <v>1969.34</v>
      </c>
      <c r="F41" s="101">
        <v>943866.76</v>
      </c>
      <c r="G41" s="101">
        <v>946915.59</v>
      </c>
      <c r="H41" s="101">
        <v>5064</v>
      </c>
      <c r="I41" s="101">
        <v>1969.34</v>
      </c>
      <c r="J41" s="101">
        <v>939882.25</v>
      </c>
      <c r="K41" s="103">
        <f t="shared" si="25"/>
        <v>99.580974909982658</v>
      </c>
      <c r="L41" s="103">
        <f t="shared" ref="L41:L43" si="28">H41/D41*100</f>
        <v>100</v>
      </c>
      <c r="M41" s="103">
        <f t="shared" si="26"/>
        <v>100</v>
      </c>
      <c r="N41" s="103">
        <f t="shared" ref="N41:N47" si="29">J41/F41*100</f>
        <v>99.577852492654785</v>
      </c>
      <c r="O41" s="47"/>
    </row>
    <row r="42" spans="1:15" ht="30" x14ac:dyDescent="0.25">
      <c r="A42" s="114" t="s">
        <v>384</v>
      </c>
      <c r="B42" s="44" t="s">
        <v>621</v>
      </c>
      <c r="C42" s="104">
        <v>399095.28</v>
      </c>
      <c r="D42" s="46"/>
      <c r="E42" s="46"/>
      <c r="F42" s="104">
        <v>399095.28</v>
      </c>
      <c r="G42" s="104">
        <v>399088.51</v>
      </c>
      <c r="H42" s="46"/>
      <c r="I42" s="46"/>
      <c r="J42" s="104">
        <v>399088.51</v>
      </c>
      <c r="K42" s="105">
        <f t="shared" si="25"/>
        <v>99.998303663225471</v>
      </c>
      <c r="L42" s="105">
        <v>0</v>
      </c>
      <c r="M42" s="105">
        <v>0</v>
      </c>
      <c r="N42" s="105">
        <f t="shared" si="29"/>
        <v>99.998303663225471</v>
      </c>
      <c r="O42" s="44"/>
    </row>
    <row r="43" spans="1:15" ht="45" x14ac:dyDescent="0.25">
      <c r="A43" s="114" t="s">
        <v>385</v>
      </c>
      <c r="B43" s="44" t="s">
        <v>622</v>
      </c>
      <c r="C43" s="104">
        <v>503333.99</v>
      </c>
      <c r="D43" s="104">
        <v>5064</v>
      </c>
      <c r="E43" s="104">
        <v>1969.34</v>
      </c>
      <c r="F43" s="104">
        <v>496300.65</v>
      </c>
      <c r="G43" s="104">
        <v>503210.17</v>
      </c>
      <c r="H43" s="104">
        <v>5064</v>
      </c>
      <c r="I43" s="104">
        <v>1969.34</v>
      </c>
      <c r="J43" s="104">
        <v>496176.83</v>
      </c>
      <c r="K43" s="105">
        <f t="shared" si="25"/>
        <v>99.975400032094001</v>
      </c>
      <c r="L43" s="105">
        <f t="shared" si="28"/>
        <v>100</v>
      </c>
      <c r="M43" s="105">
        <f t="shared" si="26"/>
        <v>100</v>
      </c>
      <c r="N43" s="105">
        <f t="shared" si="29"/>
        <v>99.975051412888533</v>
      </c>
      <c r="O43" s="44"/>
    </row>
    <row r="44" spans="1:15" ht="60" x14ac:dyDescent="0.25">
      <c r="A44" s="114" t="s">
        <v>386</v>
      </c>
      <c r="B44" s="44" t="s">
        <v>623</v>
      </c>
      <c r="C44" s="104">
        <v>5844.88</v>
      </c>
      <c r="D44" s="46"/>
      <c r="E44" s="46"/>
      <c r="F44" s="104">
        <v>5844.88</v>
      </c>
      <c r="G44" s="104">
        <v>5844.88</v>
      </c>
      <c r="H44" s="46"/>
      <c r="I44" s="46"/>
      <c r="J44" s="104">
        <v>5844.88</v>
      </c>
      <c r="K44" s="105">
        <f t="shared" si="25"/>
        <v>100</v>
      </c>
      <c r="L44" s="105">
        <v>0</v>
      </c>
      <c r="M44" s="105">
        <v>0</v>
      </c>
      <c r="N44" s="105">
        <f t="shared" si="29"/>
        <v>100</v>
      </c>
      <c r="O44" s="44"/>
    </row>
    <row r="45" spans="1:15" ht="60" x14ac:dyDescent="0.25">
      <c r="A45" s="114" t="s">
        <v>387</v>
      </c>
      <c r="B45" s="44" t="s">
        <v>624</v>
      </c>
      <c r="C45" s="104">
        <v>32795.15</v>
      </c>
      <c r="D45" s="46"/>
      <c r="E45" s="46"/>
      <c r="F45" s="104">
        <v>32795.15</v>
      </c>
      <c r="G45" s="104">
        <v>28973.61</v>
      </c>
      <c r="H45" s="46"/>
      <c r="I45" s="46"/>
      <c r="J45" s="104">
        <v>28973.61</v>
      </c>
      <c r="K45" s="105">
        <f t="shared" si="25"/>
        <v>88.347240369383883</v>
      </c>
      <c r="L45" s="105">
        <v>0</v>
      </c>
      <c r="M45" s="105">
        <v>0</v>
      </c>
      <c r="N45" s="105">
        <f t="shared" si="29"/>
        <v>88.347240369383883</v>
      </c>
      <c r="O45" s="44"/>
    </row>
    <row r="46" spans="1:15" ht="45" x14ac:dyDescent="0.25">
      <c r="A46" s="114" t="s">
        <v>388</v>
      </c>
      <c r="B46" s="44" t="s">
        <v>625</v>
      </c>
      <c r="C46" s="104">
        <v>9830.7999999999993</v>
      </c>
      <c r="D46" s="46"/>
      <c r="E46" s="46"/>
      <c r="F46" s="104">
        <v>9830.7999999999993</v>
      </c>
      <c r="G46" s="104">
        <v>9798.42</v>
      </c>
      <c r="H46" s="46"/>
      <c r="I46" s="46"/>
      <c r="J46" s="104">
        <v>9798.42</v>
      </c>
      <c r="K46" s="105">
        <f t="shared" si="25"/>
        <v>99.670627008992156</v>
      </c>
      <c r="L46" s="105">
        <v>0</v>
      </c>
      <c r="M46" s="105">
        <v>0</v>
      </c>
      <c r="N46" s="105">
        <f t="shared" si="29"/>
        <v>99.670627008992156</v>
      </c>
      <c r="O46" s="44"/>
    </row>
    <row r="47" spans="1:15" s="14" customFormat="1" ht="114" x14ac:dyDescent="0.2">
      <c r="A47" s="117" t="s">
        <v>420</v>
      </c>
      <c r="B47" s="47" t="s">
        <v>626</v>
      </c>
      <c r="C47" s="108">
        <v>440767.77999999991</v>
      </c>
      <c r="D47" s="102"/>
      <c r="E47" s="102"/>
      <c r="F47" s="102">
        <v>440767.77999999991</v>
      </c>
      <c r="G47" s="102">
        <v>439345.47999999986</v>
      </c>
      <c r="H47" s="102"/>
      <c r="I47" s="102"/>
      <c r="J47" s="102">
        <v>439345.47999999986</v>
      </c>
      <c r="K47" s="103">
        <f>G47/C47*100</f>
        <v>99.67731307401823</v>
      </c>
      <c r="L47" s="103">
        <v>0</v>
      </c>
      <c r="M47" s="103">
        <v>0</v>
      </c>
      <c r="N47" s="103">
        <f t="shared" si="29"/>
        <v>99.67731307401823</v>
      </c>
      <c r="O47" s="47"/>
    </row>
    <row r="48" spans="1:15" ht="45" x14ac:dyDescent="0.25">
      <c r="A48" s="114" t="s">
        <v>421</v>
      </c>
      <c r="B48" s="44" t="s">
        <v>1096</v>
      </c>
      <c r="C48" s="46">
        <v>355117.01</v>
      </c>
      <c r="D48" s="46"/>
      <c r="E48" s="46"/>
      <c r="F48" s="46">
        <v>355117.01</v>
      </c>
      <c r="G48" s="46">
        <v>353728.70999999996</v>
      </c>
      <c r="H48" s="46"/>
      <c r="I48" s="46"/>
      <c r="J48" s="46">
        <v>353728.70999999996</v>
      </c>
      <c r="K48" s="105">
        <f t="shared" ref="K48:K69" si="30">G48/C48*100</f>
        <v>99.609058434007409</v>
      </c>
      <c r="L48" s="105">
        <v>0</v>
      </c>
      <c r="M48" s="105">
        <v>0</v>
      </c>
      <c r="N48" s="105">
        <f t="shared" ref="N48:N70" si="31">J48/F48*100</f>
        <v>99.609058434007409</v>
      </c>
      <c r="O48" s="44"/>
    </row>
    <row r="49" spans="1:15" ht="45" x14ac:dyDescent="0.25">
      <c r="A49" s="114" t="s">
        <v>422</v>
      </c>
      <c r="B49" s="44" t="s">
        <v>627</v>
      </c>
      <c r="C49" s="46">
        <v>150</v>
      </c>
      <c r="D49" s="46"/>
      <c r="E49" s="46"/>
      <c r="F49" s="46">
        <v>150</v>
      </c>
      <c r="G49" s="46">
        <v>150</v>
      </c>
      <c r="H49" s="46"/>
      <c r="I49" s="46"/>
      <c r="J49" s="46">
        <v>150</v>
      </c>
      <c r="K49" s="105">
        <f t="shared" si="30"/>
        <v>100</v>
      </c>
      <c r="L49" s="105">
        <v>0</v>
      </c>
      <c r="M49" s="105">
        <v>0</v>
      </c>
      <c r="N49" s="105">
        <f t="shared" si="31"/>
        <v>100</v>
      </c>
      <c r="O49" s="44"/>
    </row>
    <row r="50" spans="1:15" ht="45" x14ac:dyDescent="0.25">
      <c r="A50" s="114" t="s">
        <v>423</v>
      </c>
      <c r="B50" s="44" t="s">
        <v>628</v>
      </c>
      <c r="C50" s="46">
        <v>1373.85</v>
      </c>
      <c r="D50" s="46"/>
      <c r="E50" s="46"/>
      <c r="F50" s="46">
        <v>1373.85</v>
      </c>
      <c r="G50" s="46">
        <v>1373.85</v>
      </c>
      <c r="H50" s="46"/>
      <c r="I50" s="46"/>
      <c r="J50" s="46">
        <v>1373.85</v>
      </c>
      <c r="K50" s="105">
        <f t="shared" si="30"/>
        <v>100</v>
      </c>
      <c r="L50" s="105">
        <v>0</v>
      </c>
      <c r="M50" s="105">
        <v>0</v>
      </c>
      <c r="N50" s="105">
        <f t="shared" si="31"/>
        <v>100</v>
      </c>
      <c r="O50" s="44"/>
    </row>
    <row r="51" spans="1:15" ht="45" x14ac:dyDescent="0.25">
      <c r="A51" s="114" t="s">
        <v>424</v>
      </c>
      <c r="B51" s="44" t="s">
        <v>629</v>
      </c>
      <c r="C51" s="46">
        <v>47.7</v>
      </c>
      <c r="D51" s="46"/>
      <c r="E51" s="46"/>
      <c r="F51" s="46">
        <v>47.7</v>
      </c>
      <c r="G51" s="46">
        <v>47.7</v>
      </c>
      <c r="H51" s="46"/>
      <c r="I51" s="46"/>
      <c r="J51" s="46">
        <v>47.7</v>
      </c>
      <c r="K51" s="105">
        <f t="shared" si="30"/>
        <v>100</v>
      </c>
      <c r="L51" s="105">
        <v>0</v>
      </c>
      <c r="M51" s="105">
        <v>0</v>
      </c>
      <c r="N51" s="105">
        <f t="shared" si="31"/>
        <v>100</v>
      </c>
      <c r="O51" s="44"/>
    </row>
    <row r="52" spans="1:15" ht="60" x14ac:dyDescent="0.25">
      <c r="A52" s="114" t="s">
        <v>425</v>
      </c>
      <c r="B52" s="44" t="s">
        <v>630</v>
      </c>
      <c r="C52" s="46">
        <v>47.7</v>
      </c>
      <c r="D52" s="46"/>
      <c r="E52" s="46"/>
      <c r="F52" s="46">
        <v>47.7</v>
      </c>
      <c r="G52" s="46">
        <v>47.7</v>
      </c>
      <c r="H52" s="46"/>
      <c r="I52" s="46"/>
      <c r="J52" s="46">
        <v>47.7</v>
      </c>
      <c r="K52" s="105">
        <f t="shared" si="30"/>
        <v>100</v>
      </c>
      <c r="L52" s="105">
        <v>0</v>
      </c>
      <c r="M52" s="105">
        <v>0</v>
      </c>
      <c r="N52" s="105">
        <f t="shared" si="31"/>
        <v>100</v>
      </c>
      <c r="O52" s="44"/>
    </row>
    <row r="53" spans="1:15" ht="82.5" customHeight="1" x14ac:dyDescent="0.25">
      <c r="A53" s="114" t="s">
        <v>426</v>
      </c>
      <c r="B53" s="44" t="s">
        <v>993</v>
      </c>
      <c r="C53" s="46">
        <v>23.85</v>
      </c>
      <c r="D53" s="46"/>
      <c r="E53" s="46"/>
      <c r="F53" s="46">
        <v>23.85</v>
      </c>
      <c r="G53" s="46">
        <v>23.85</v>
      </c>
      <c r="H53" s="46"/>
      <c r="I53" s="46"/>
      <c r="J53" s="46">
        <v>23.85</v>
      </c>
      <c r="K53" s="105">
        <f t="shared" si="30"/>
        <v>100</v>
      </c>
      <c r="L53" s="105">
        <v>0</v>
      </c>
      <c r="M53" s="105">
        <v>0</v>
      </c>
      <c r="N53" s="105">
        <f t="shared" si="31"/>
        <v>100</v>
      </c>
      <c r="O53" s="44"/>
    </row>
    <row r="54" spans="1:15" ht="60" x14ac:dyDescent="0.25">
      <c r="A54" s="114" t="s">
        <v>427</v>
      </c>
      <c r="B54" s="44" t="s">
        <v>631</v>
      </c>
      <c r="C54" s="46">
        <v>23.85</v>
      </c>
      <c r="D54" s="46"/>
      <c r="E54" s="46"/>
      <c r="F54" s="46">
        <v>23.85</v>
      </c>
      <c r="G54" s="46">
        <v>23.85</v>
      </c>
      <c r="H54" s="46"/>
      <c r="I54" s="46"/>
      <c r="J54" s="46">
        <v>23.85</v>
      </c>
      <c r="K54" s="105">
        <f t="shared" si="30"/>
        <v>100</v>
      </c>
      <c r="L54" s="105">
        <v>0</v>
      </c>
      <c r="M54" s="105">
        <v>0</v>
      </c>
      <c r="N54" s="105">
        <f t="shared" si="31"/>
        <v>100</v>
      </c>
      <c r="O54" s="44"/>
    </row>
    <row r="55" spans="1:15" ht="60" x14ac:dyDescent="0.25">
      <c r="A55" s="114" t="s">
        <v>428</v>
      </c>
      <c r="B55" s="44" t="s">
        <v>632</v>
      </c>
      <c r="C55" s="46">
        <v>102.1</v>
      </c>
      <c r="D55" s="46"/>
      <c r="E55" s="46"/>
      <c r="F55" s="46">
        <v>102.1</v>
      </c>
      <c r="G55" s="46">
        <v>102.1</v>
      </c>
      <c r="H55" s="46"/>
      <c r="I55" s="46"/>
      <c r="J55" s="46">
        <v>102.1</v>
      </c>
      <c r="K55" s="105">
        <f t="shared" si="30"/>
        <v>100</v>
      </c>
      <c r="L55" s="105" t="e">
        <f t="shared" ref="L55:L56" si="32">H55/D55*100</f>
        <v>#DIV/0!</v>
      </c>
      <c r="M55" s="105" t="e">
        <f t="shared" ref="M55:M70" si="33">I55/E55*100</f>
        <v>#DIV/0!</v>
      </c>
      <c r="N55" s="105">
        <f t="shared" si="31"/>
        <v>100</v>
      </c>
      <c r="O55" s="44"/>
    </row>
    <row r="56" spans="1:15" ht="45" x14ac:dyDescent="0.25">
      <c r="A56" s="114" t="s">
        <v>429</v>
      </c>
      <c r="B56" s="44" t="s">
        <v>633</v>
      </c>
      <c r="C56" s="109">
        <v>47.7</v>
      </c>
      <c r="D56" s="46"/>
      <c r="E56" s="46"/>
      <c r="F56" s="46">
        <v>47.7</v>
      </c>
      <c r="G56" s="46">
        <v>47.7</v>
      </c>
      <c r="H56" s="46"/>
      <c r="I56" s="46"/>
      <c r="J56" s="46">
        <v>47.7</v>
      </c>
      <c r="K56" s="105">
        <f t="shared" si="30"/>
        <v>100</v>
      </c>
      <c r="L56" s="105" t="e">
        <f t="shared" si="32"/>
        <v>#DIV/0!</v>
      </c>
      <c r="M56" s="105" t="e">
        <f t="shared" si="33"/>
        <v>#DIV/0!</v>
      </c>
      <c r="N56" s="105">
        <f t="shared" si="31"/>
        <v>100</v>
      </c>
      <c r="O56" s="44"/>
    </row>
    <row r="57" spans="1:15" ht="60" x14ac:dyDescent="0.25">
      <c r="A57" s="114" t="s">
        <v>430</v>
      </c>
      <c r="B57" s="44" t="s">
        <v>634</v>
      </c>
      <c r="C57" s="46">
        <v>23.85</v>
      </c>
      <c r="D57" s="46"/>
      <c r="E57" s="46"/>
      <c r="F57" s="46">
        <v>23.85</v>
      </c>
      <c r="G57" s="46">
        <v>23.85</v>
      </c>
      <c r="H57" s="46"/>
      <c r="I57" s="46"/>
      <c r="J57" s="46">
        <v>23.85</v>
      </c>
      <c r="K57" s="105">
        <f t="shared" si="30"/>
        <v>100</v>
      </c>
      <c r="L57" s="105">
        <v>0</v>
      </c>
      <c r="M57" s="105">
        <v>0</v>
      </c>
      <c r="N57" s="105">
        <f t="shared" si="31"/>
        <v>100</v>
      </c>
      <c r="O57" s="44"/>
    </row>
    <row r="58" spans="1:15" ht="45" x14ac:dyDescent="0.25">
      <c r="A58" s="114" t="s">
        <v>431</v>
      </c>
      <c r="B58" s="44" t="s">
        <v>635</v>
      </c>
      <c r="C58" s="46">
        <v>180.77</v>
      </c>
      <c r="D58" s="46"/>
      <c r="E58" s="46"/>
      <c r="F58" s="46">
        <v>180.77</v>
      </c>
      <c r="G58" s="46">
        <v>180.77</v>
      </c>
      <c r="H58" s="46"/>
      <c r="I58" s="46"/>
      <c r="J58" s="46">
        <v>180.77</v>
      </c>
      <c r="K58" s="105">
        <f t="shared" si="30"/>
        <v>100</v>
      </c>
      <c r="L58" s="105">
        <v>0</v>
      </c>
      <c r="M58" s="105">
        <v>0</v>
      </c>
      <c r="N58" s="105">
        <f t="shared" si="31"/>
        <v>100</v>
      </c>
      <c r="O58" s="44"/>
    </row>
    <row r="59" spans="1:15" ht="45" x14ac:dyDescent="0.25">
      <c r="A59" s="114" t="s">
        <v>432</v>
      </c>
      <c r="B59" s="44" t="s">
        <v>636</v>
      </c>
      <c r="C59" s="46">
        <v>274.10000000000002</v>
      </c>
      <c r="D59" s="46"/>
      <c r="E59" s="46"/>
      <c r="F59" s="46">
        <v>274.10000000000002</v>
      </c>
      <c r="G59" s="46">
        <v>274.10000000000002</v>
      </c>
      <c r="H59" s="46"/>
      <c r="I59" s="46"/>
      <c r="J59" s="46">
        <v>274.10000000000002</v>
      </c>
      <c r="K59" s="105">
        <f t="shared" si="30"/>
        <v>100</v>
      </c>
      <c r="L59" s="105">
        <v>0</v>
      </c>
      <c r="M59" s="105">
        <v>0</v>
      </c>
      <c r="N59" s="105">
        <f t="shared" si="31"/>
        <v>100</v>
      </c>
      <c r="O59" s="44"/>
    </row>
    <row r="60" spans="1:15" ht="60" x14ac:dyDescent="0.25">
      <c r="A60" s="114" t="s">
        <v>433</v>
      </c>
      <c r="B60" s="44" t="s">
        <v>637</v>
      </c>
      <c r="C60" s="46">
        <v>41.7</v>
      </c>
      <c r="D60" s="46"/>
      <c r="E60" s="46"/>
      <c r="F60" s="46">
        <v>41.7</v>
      </c>
      <c r="G60" s="46">
        <v>41.7</v>
      </c>
      <c r="H60" s="46"/>
      <c r="I60" s="46"/>
      <c r="J60" s="46">
        <v>41.7</v>
      </c>
      <c r="K60" s="105">
        <f t="shared" si="30"/>
        <v>100</v>
      </c>
      <c r="L60" s="105">
        <v>0</v>
      </c>
      <c r="M60" s="105">
        <v>0</v>
      </c>
      <c r="N60" s="105">
        <f t="shared" si="31"/>
        <v>100</v>
      </c>
      <c r="O60" s="44"/>
    </row>
    <row r="61" spans="1:15" ht="45" x14ac:dyDescent="0.25">
      <c r="A61" s="114" t="s">
        <v>434</v>
      </c>
      <c r="B61" s="44" t="s">
        <v>638</v>
      </c>
      <c r="C61" s="46">
        <v>16</v>
      </c>
      <c r="D61" s="46"/>
      <c r="E61" s="46"/>
      <c r="F61" s="46">
        <v>16</v>
      </c>
      <c r="G61" s="46">
        <v>16</v>
      </c>
      <c r="H61" s="46"/>
      <c r="I61" s="46"/>
      <c r="J61" s="46">
        <v>16</v>
      </c>
      <c r="K61" s="105">
        <f t="shared" si="30"/>
        <v>100</v>
      </c>
      <c r="L61" s="105">
        <v>0</v>
      </c>
      <c r="M61" s="105">
        <v>0</v>
      </c>
      <c r="N61" s="105">
        <f t="shared" si="31"/>
        <v>100</v>
      </c>
      <c r="O61" s="44"/>
    </row>
    <row r="62" spans="1:15" ht="30" x14ac:dyDescent="0.25">
      <c r="A62" s="114" t="s">
        <v>435</v>
      </c>
      <c r="B62" s="44" t="s">
        <v>639</v>
      </c>
      <c r="C62" s="46">
        <v>29.9</v>
      </c>
      <c r="D62" s="46"/>
      <c r="E62" s="46"/>
      <c r="F62" s="46">
        <v>29.9</v>
      </c>
      <c r="G62" s="46">
        <v>29.9</v>
      </c>
      <c r="H62" s="46"/>
      <c r="I62" s="46"/>
      <c r="J62" s="46">
        <v>29.9</v>
      </c>
      <c r="K62" s="105">
        <f t="shared" si="30"/>
        <v>100</v>
      </c>
      <c r="L62" s="105">
        <v>0</v>
      </c>
      <c r="M62" s="105">
        <v>0</v>
      </c>
      <c r="N62" s="105">
        <f t="shared" si="31"/>
        <v>100</v>
      </c>
      <c r="O62" s="44"/>
    </row>
    <row r="63" spans="1:15" ht="45" x14ac:dyDescent="0.25">
      <c r="A63" s="114" t="s">
        <v>436</v>
      </c>
      <c r="B63" s="44" t="s">
        <v>640</v>
      </c>
      <c r="C63" s="46">
        <v>1823.85</v>
      </c>
      <c r="D63" s="46"/>
      <c r="E63" s="46"/>
      <c r="F63" s="46">
        <v>1823.85</v>
      </c>
      <c r="G63" s="46">
        <v>1823.85</v>
      </c>
      <c r="H63" s="46"/>
      <c r="I63" s="46"/>
      <c r="J63" s="46">
        <v>1823.85</v>
      </c>
      <c r="K63" s="105">
        <f t="shared" si="30"/>
        <v>100</v>
      </c>
      <c r="L63" s="105">
        <v>0</v>
      </c>
      <c r="M63" s="105">
        <v>0</v>
      </c>
      <c r="N63" s="105">
        <f t="shared" si="31"/>
        <v>100</v>
      </c>
      <c r="O63" s="44"/>
    </row>
    <row r="64" spans="1:15" ht="60" x14ac:dyDescent="0.25">
      <c r="A64" s="114" t="s">
        <v>437</v>
      </c>
      <c r="B64" s="44" t="s">
        <v>641</v>
      </c>
      <c r="C64" s="46">
        <v>46.4</v>
      </c>
      <c r="D64" s="46"/>
      <c r="E64" s="46"/>
      <c r="F64" s="46">
        <v>46.4</v>
      </c>
      <c r="G64" s="46">
        <v>46.4</v>
      </c>
      <c r="H64" s="46"/>
      <c r="I64" s="46"/>
      <c r="J64" s="46">
        <v>46.4</v>
      </c>
      <c r="K64" s="105">
        <f t="shared" si="30"/>
        <v>100</v>
      </c>
      <c r="L64" s="105">
        <v>0</v>
      </c>
      <c r="M64" s="105">
        <v>0</v>
      </c>
      <c r="N64" s="105">
        <f t="shared" si="31"/>
        <v>100</v>
      </c>
      <c r="O64" s="44"/>
    </row>
    <row r="65" spans="1:15" ht="45" x14ac:dyDescent="0.25">
      <c r="A65" s="114" t="s">
        <v>438</v>
      </c>
      <c r="B65" s="44" t="s">
        <v>642</v>
      </c>
      <c r="C65" s="46">
        <v>31.5</v>
      </c>
      <c r="D65" s="46"/>
      <c r="E65" s="46"/>
      <c r="F65" s="46">
        <v>31.5</v>
      </c>
      <c r="G65" s="46">
        <v>31.5</v>
      </c>
      <c r="H65" s="46"/>
      <c r="I65" s="46"/>
      <c r="J65" s="46">
        <v>31.5</v>
      </c>
      <c r="K65" s="105">
        <f t="shared" si="30"/>
        <v>100</v>
      </c>
      <c r="L65" s="105">
        <v>0</v>
      </c>
      <c r="M65" s="105">
        <v>0</v>
      </c>
      <c r="N65" s="105">
        <f t="shared" si="31"/>
        <v>100</v>
      </c>
      <c r="O65" s="44"/>
    </row>
    <row r="66" spans="1:15" ht="45" x14ac:dyDescent="0.25">
      <c r="A66" s="114" t="s">
        <v>439</v>
      </c>
      <c r="B66" s="44" t="s">
        <v>643</v>
      </c>
      <c r="C66" s="109">
        <v>723.85</v>
      </c>
      <c r="D66" s="46"/>
      <c r="E66" s="46"/>
      <c r="F66" s="46">
        <v>723.85</v>
      </c>
      <c r="G66" s="46">
        <v>723.85</v>
      </c>
      <c r="H66" s="46"/>
      <c r="I66" s="46"/>
      <c r="J66" s="46">
        <v>723.85</v>
      </c>
      <c r="K66" s="105">
        <f t="shared" si="30"/>
        <v>100</v>
      </c>
      <c r="L66" s="105">
        <v>0</v>
      </c>
      <c r="M66" s="105">
        <v>0</v>
      </c>
      <c r="N66" s="105">
        <f t="shared" si="31"/>
        <v>100</v>
      </c>
      <c r="O66" s="44"/>
    </row>
    <row r="67" spans="1:15" ht="45" x14ac:dyDescent="0.25">
      <c r="A67" s="114" t="s">
        <v>440</v>
      </c>
      <c r="B67" s="44" t="s">
        <v>644</v>
      </c>
      <c r="C67" s="46">
        <v>15485.25</v>
      </c>
      <c r="D67" s="46"/>
      <c r="E67" s="46"/>
      <c r="F67" s="46">
        <v>15485.25</v>
      </c>
      <c r="G67" s="46">
        <v>15485.25</v>
      </c>
      <c r="H67" s="46"/>
      <c r="I67" s="46"/>
      <c r="J67" s="46">
        <v>15485.25</v>
      </c>
      <c r="K67" s="105">
        <f t="shared" si="30"/>
        <v>100</v>
      </c>
      <c r="L67" s="105">
        <v>0</v>
      </c>
      <c r="M67" s="105">
        <v>0</v>
      </c>
      <c r="N67" s="105">
        <f t="shared" si="31"/>
        <v>100</v>
      </c>
      <c r="O67" s="44"/>
    </row>
    <row r="68" spans="1:15" ht="60" x14ac:dyDescent="0.25">
      <c r="A68" s="114" t="s">
        <v>441</v>
      </c>
      <c r="B68" s="44" t="s">
        <v>645</v>
      </c>
      <c r="C68" s="46">
        <v>23.85</v>
      </c>
      <c r="D68" s="46"/>
      <c r="E68" s="46"/>
      <c r="F68" s="46">
        <v>23.85</v>
      </c>
      <c r="G68" s="46">
        <v>23.85</v>
      </c>
      <c r="H68" s="46"/>
      <c r="I68" s="46"/>
      <c r="J68" s="46">
        <v>23.85</v>
      </c>
      <c r="K68" s="105">
        <f t="shared" si="30"/>
        <v>100</v>
      </c>
      <c r="L68" s="105">
        <v>0</v>
      </c>
      <c r="M68" s="105">
        <v>0</v>
      </c>
      <c r="N68" s="105">
        <f t="shared" si="31"/>
        <v>100</v>
      </c>
      <c r="O68" s="44"/>
    </row>
    <row r="69" spans="1:15" ht="60" x14ac:dyDescent="0.25">
      <c r="A69" s="114" t="s">
        <v>442</v>
      </c>
      <c r="B69" s="44" t="s">
        <v>646</v>
      </c>
      <c r="C69" s="46">
        <v>65133</v>
      </c>
      <c r="D69" s="46"/>
      <c r="E69" s="46"/>
      <c r="F69" s="46">
        <v>65133</v>
      </c>
      <c r="G69" s="46">
        <v>65099</v>
      </c>
      <c r="H69" s="46"/>
      <c r="I69" s="46"/>
      <c r="J69" s="46">
        <v>65099</v>
      </c>
      <c r="K69" s="105">
        <f t="shared" si="30"/>
        <v>99.947799118726294</v>
      </c>
      <c r="L69" s="105">
        <v>0</v>
      </c>
      <c r="M69" s="105">
        <v>0</v>
      </c>
      <c r="N69" s="105">
        <f t="shared" si="31"/>
        <v>99.947799118726294</v>
      </c>
      <c r="O69" s="44"/>
    </row>
    <row r="70" spans="1:15" s="14" customFormat="1" ht="57" x14ac:dyDescent="0.2">
      <c r="A70" s="117" t="s">
        <v>586</v>
      </c>
      <c r="B70" s="47" t="s">
        <v>1175</v>
      </c>
      <c r="C70" s="102">
        <v>206421.68</v>
      </c>
      <c r="D70" s="102"/>
      <c r="E70" s="102">
        <v>27817.7</v>
      </c>
      <c r="F70" s="102">
        <v>178603.97999999998</v>
      </c>
      <c r="G70" s="102">
        <v>200670.71000000002</v>
      </c>
      <c r="H70" s="102"/>
      <c r="I70" s="102">
        <v>24176.720000000001</v>
      </c>
      <c r="J70" s="102">
        <v>176493.99000000002</v>
      </c>
      <c r="K70" s="103">
        <f>G70/C70*100</f>
        <v>97.213969966720555</v>
      </c>
      <c r="L70" s="103">
        <v>0</v>
      </c>
      <c r="M70" s="103">
        <f t="shared" si="33"/>
        <v>86.91128310392304</v>
      </c>
      <c r="N70" s="103">
        <f t="shared" si="31"/>
        <v>98.818620951224062</v>
      </c>
      <c r="O70" s="47"/>
    </row>
    <row r="71" spans="1:15" ht="45" x14ac:dyDescent="0.25">
      <c r="A71" s="114" t="s">
        <v>587</v>
      </c>
      <c r="B71" s="44" t="s">
        <v>1147</v>
      </c>
      <c r="C71" s="46">
        <v>175516.9</v>
      </c>
      <c r="D71" s="46"/>
      <c r="E71" s="46">
        <v>14722.85</v>
      </c>
      <c r="F71" s="46">
        <v>160794.04999999999</v>
      </c>
      <c r="G71" s="46">
        <v>172482.06</v>
      </c>
      <c r="H71" s="46"/>
      <c r="I71" s="46">
        <v>12902.36</v>
      </c>
      <c r="J71" s="46">
        <v>159579.70000000001</v>
      </c>
      <c r="K71" s="105">
        <f t="shared" ref="K71:K74" si="34">G71/C71*100</f>
        <v>98.270912943425955</v>
      </c>
      <c r="L71" s="105">
        <v>0</v>
      </c>
      <c r="M71" s="105">
        <f t="shared" ref="M71:M72" si="35">I71/E71*100</f>
        <v>87.634934812213672</v>
      </c>
      <c r="N71" s="105">
        <f t="shared" ref="N71:N75" si="36">J71/F71*100</f>
        <v>99.244779268884656</v>
      </c>
      <c r="O71" s="44"/>
    </row>
    <row r="72" spans="1:15" ht="45" x14ac:dyDescent="0.25">
      <c r="A72" s="114" t="s">
        <v>588</v>
      </c>
      <c r="B72" s="44" t="s">
        <v>647</v>
      </c>
      <c r="C72" s="46">
        <v>27241.75</v>
      </c>
      <c r="D72" s="46"/>
      <c r="E72" s="46">
        <v>13094.85</v>
      </c>
      <c r="F72" s="46">
        <v>14146.9</v>
      </c>
      <c r="G72" s="46">
        <v>24525.620000000003</v>
      </c>
      <c r="H72" s="46"/>
      <c r="I72" s="46">
        <v>11274.36</v>
      </c>
      <c r="J72" s="46">
        <v>13251.26</v>
      </c>
      <c r="K72" s="105">
        <f t="shared" si="34"/>
        <v>90.02953187662321</v>
      </c>
      <c r="L72" s="105">
        <v>0</v>
      </c>
      <c r="M72" s="105">
        <f t="shared" si="35"/>
        <v>86.097664348961615</v>
      </c>
      <c r="N72" s="105">
        <f t="shared" si="36"/>
        <v>93.669001689416064</v>
      </c>
      <c r="O72" s="44"/>
    </row>
    <row r="73" spans="1:15" ht="45" x14ac:dyDescent="0.25">
      <c r="A73" s="114" t="s">
        <v>589</v>
      </c>
      <c r="B73" s="44" t="s">
        <v>648</v>
      </c>
      <c r="C73" s="46">
        <v>1025.47</v>
      </c>
      <c r="D73" s="46"/>
      <c r="E73" s="46"/>
      <c r="F73" s="46">
        <v>1025.47</v>
      </c>
      <c r="G73" s="46">
        <v>1025.47</v>
      </c>
      <c r="H73" s="46"/>
      <c r="I73" s="46"/>
      <c r="J73" s="46">
        <v>1025.47</v>
      </c>
      <c r="K73" s="105">
        <f t="shared" si="34"/>
        <v>100</v>
      </c>
      <c r="L73" s="105">
        <v>0</v>
      </c>
      <c r="M73" s="105">
        <v>0</v>
      </c>
      <c r="N73" s="105">
        <f t="shared" si="36"/>
        <v>100</v>
      </c>
      <c r="O73" s="44"/>
    </row>
    <row r="74" spans="1:15" ht="60" x14ac:dyDescent="0.25">
      <c r="A74" s="114" t="s">
        <v>590</v>
      </c>
      <c r="B74" s="44" t="s">
        <v>607</v>
      </c>
      <c r="C74" s="46">
        <v>2637.56</v>
      </c>
      <c r="D74" s="46"/>
      <c r="E74" s="46"/>
      <c r="F74" s="46">
        <v>2637.56</v>
      </c>
      <c r="G74" s="46">
        <v>2637.56</v>
      </c>
      <c r="H74" s="46"/>
      <c r="I74" s="46"/>
      <c r="J74" s="46">
        <v>2637.56</v>
      </c>
      <c r="K74" s="105">
        <f t="shared" si="34"/>
        <v>100</v>
      </c>
      <c r="L74" s="105">
        <v>0</v>
      </c>
      <c r="M74" s="105">
        <v>0</v>
      </c>
      <c r="N74" s="105">
        <f t="shared" si="36"/>
        <v>100</v>
      </c>
      <c r="O74" s="44"/>
    </row>
    <row r="75" spans="1:15" s="14" customFormat="1" ht="85.5" x14ac:dyDescent="0.2">
      <c r="A75" s="117" t="s">
        <v>591</v>
      </c>
      <c r="B75" s="47" t="s">
        <v>650</v>
      </c>
      <c r="C75" s="102">
        <v>113612.73</v>
      </c>
      <c r="D75" s="102"/>
      <c r="E75" s="102">
        <v>2000</v>
      </c>
      <c r="F75" s="102">
        <v>111612.73</v>
      </c>
      <c r="G75" s="102">
        <v>113286.54</v>
      </c>
      <c r="H75" s="102"/>
      <c r="I75" s="102">
        <v>2000</v>
      </c>
      <c r="J75" s="102">
        <v>111286.54</v>
      </c>
      <c r="K75" s="103">
        <f>G75/C75*100</f>
        <v>99.712893088653004</v>
      </c>
      <c r="L75" s="103"/>
      <c r="M75" s="103">
        <f t="shared" ref="M75" si="37">I75/E75*100</f>
        <v>100</v>
      </c>
      <c r="N75" s="103">
        <f t="shared" si="36"/>
        <v>99.70774839034938</v>
      </c>
      <c r="O75" s="47"/>
    </row>
    <row r="76" spans="1:15" ht="60" x14ac:dyDescent="0.25">
      <c r="A76" s="114" t="s">
        <v>592</v>
      </c>
      <c r="B76" s="44" t="s">
        <v>649</v>
      </c>
      <c r="C76" s="104">
        <v>113612.73</v>
      </c>
      <c r="D76" s="46"/>
      <c r="E76" s="46">
        <v>2000</v>
      </c>
      <c r="F76" s="46">
        <v>111612.73</v>
      </c>
      <c r="G76" s="46">
        <v>113286.54</v>
      </c>
      <c r="H76" s="46"/>
      <c r="I76" s="46">
        <v>2000</v>
      </c>
      <c r="J76" s="46">
        <v>111286.54</v>
      </c>
      <c r="K76" s="105">
        <f>G76/C76*100</f>
        <v>99.712893088653004</v>
      </c>
      <c r="L76" s="105"/>
      <c r="M76" s="105">
        <f t="shared" ref="M76:N78" si="38">I76/E76*100</f>
        <v>100</v>
      </c>
      <c r="N76" s="105">
        <f t="shared" si="38"/>
        <v>99.70774839034938</v>
      </c>
      <c r="O76" s="44"/>
    </row>
    <row r="77" spans="1:15" s="14" customFormat="1" ht="99.75" x14ac:dyDescent="0.2">
      <c r="A77" s="117" t="s">
        <v>593</v>
      </c>
      <c r="B77" s="47" t="s">
        <v>652</v>
      </c>
      <c r="C77" s="102">
        <v>463209.4</v>
      </c>
      <c r="D77" s="102">
        <v>887.5</v>
      </c>
      <c r="E77" s="102">
        <v>545.1</v>
      </c>
      <c r="F77" s="102">
        <v>461776.8</v>
      </c>
      <c r="G77" s="102">
        <v>457309.5</v>
      </c>
      <c r="H77" s="102">
        <v>887.5</v>
      </c>
      <c r="I77" s="102">
        <v>545.1</v>
      </c>
      <c r="J77" s="102">
        <v>455876.9</v>
      </c>
      <c r="K77" s="103">
        <f>G77/C77*100</f>
        <v>98.726299595819938</v>
      </c>
      <c r="L77" s="103">
        <f t="shared" ref="L77:L78" si="39">H77/D77*100</f>
        <v>100</v>
      </c>
      <c r="M77" s="103">
        <f t="shared" si="38"/>
        <v>100</v>
      </c>
      <c r="N77" s="103">
        <f t="shared" si="38"/>
        <v>98.722348112767904</v>
      </c>
      <c r="O77" s="47"/>
    </row>
    <row r="78" spans="1:15" ht="60" x14ac:dyDescent="0.25">
      <c r="A78" s="114" t="s">
        <v>594</v>
      </c>
      <c r="B78" s="48" t="s">
        <v>651</v>
      </c>
      <c r="C78" s="46">
        <v>405645.4</v>
      </c>
      <c r="D78" s="46">
        <v>887.5</v>
      </c>
      <c r="E78" s="46">
        <v>545.1</v>
      </c>
      <c r="F78" s="46">
        <v>404212.8</v>
      </c>
      <c r="G78" s="46">
        <v>404352.8</v>
      </c>
      <c r="H78" s="46">
        <v>887.5</v>
      </c>
      <c r="I78" s="46">
        <v>545.1</v>
      </c>
      <c r="J78" s="46">
        <v>402920.2</v>
      </c>
      <c r="K78" s="105">
        <f>G78/C78*100</f>
        <v>99.681347304813499</v>
      </c>
      <c r="L78" s="105">
        <f t="shared" si="39"/>
        <v>100</v>
      </c>
      <c r="M78" s="105">
        <f t="shared" si="38"/>
        <v>100</v>
      </c>
      <c r="N78" s="105">
        <f t="shared" si="38"/>
        <v>99.680217944607392</v>
      </c>
      <c r="O78" s="44"/>
    </row>
    <row r="79" spans="1:15" ht="60" x14ac:dyDescent="0.25">
      <c r="A79" s="114" t="s">
        <v>595</v>
      </c>
      <c r="B79" s="44" t="s">
        <v>653</v>
      </c>
      <c r="C79" s="46">
        <v>33520.5</v>
      </c>
      <c r="D79" s="46"/>
      <c r="E79" s="46"/>
      <c r="F79" s="46">
        <v>33520.5</v>
      </c>
      <c r="G79" s="46">
        <v>30497.599999999999</v>
      </c>
      <c r="H79" s="46"/>
      <c r="I79" s="46"/>
      <c r="J79" s="46">
        <v>30497.599999999999</v>
      </c>
      <c r="K79" s="105">
        <f t="shared" ref="K79:K81" si="40">G79/C79*100</f>
        <v>90.981936426962591</v>
      </c>
      <c r="L79" s="105"/>
      <c r="M79" s="105"/>
      <c r="N79" s="105">
        <f t="shared" ref="N79:N83" si="41">J79/F79*100</f>
        <v>90.981936426962591</v>
      </c>
      <c r="O79" s="44"/>
    </row>
    <row r="80" spans="1:15" ht="60" x14ac:dyDescent="0.25">
      <c r="A80" s="114" t="s">
        <v>596</v>
      </c>
      <c r="B80" s="44" t="s">
        <v>607</v>
      </c>
      <c r="C80" s="46">
        <v>21566.1</v>
      </c>
      <c r="D80" s="46"/>
      <c r="E80" s="46"/>
      <c r="F80" s="46">
        <v>21566.1</v>
      </c>
      <c r="G80" s="46">
        <v>21565.9</v>
      </c>
      <c r="H80" s="46"/>
      <c r="I80" s="46"/>
      <c r="J80" s="46">
        <v>21565.9</v>
      </c>
      <c r="K80" s="105">
        <f t="shared" si="40"/>
        <v>99.999072618600508</v>
      </c>
      <c r="L80" s="105"/>
      <c r="M80" s="105"/>
      <c r="N80" s="105">
        <f t="shared" si="41"/>
        <v>99.999072618600508</v>
      </c>
      <c r="O80" s="44"/>
    </row>
    <row r="81" spans="1:15" ht="60" x14ac:dyDescent="0.25">
      <c r="A81" s="114" t="s">
        <v>597</v>
      </c>
      <c r="B81" s="44" t="s">
        <v>654</v>
      </c>
      <c r="C81" s="46">
        <v>2477.4</v>
      </c>
      <c r="D81" s="46"/>
      <c r="E81" s="46"/>
      <c r="F81" s="46">
        <v>2477.4</v>
      </c>
      <c r="G81" s="46">
        <v>893.2</v>
      </c>
      <c r="H81" s="46"/>
      <c r="I81" s="46"/>
      <c r="J81" s="46">
        <v>893.2</v>
      </c>
      <c r="K81" s="105">
        <f t="shared" si="40"/>
        <v>36.053927504641962</v>
      </c>
      <c r="L81" s="105"/>
      <c r="M81" s="105"/>
      <c r="N81" s="105">
        <f t="shared" si="41"/>
        <v>36.053927504641962</v>
      </c>
      <c r="O81" s="44"/>
    </row>
    <row r="82" spans="1:15" s="34" customFormat="1" ht="75" x14ac:dyDescent="0.25">
      <c r="A82" s="118" t="s">
        <v>598</v>
      </c>
      <c r="B82" s="49" t="s">
        <v>1176</v>
      </c>
      <c r="C82" s="110">
        <v>67221.97</v>
      </c>
      <c r="D82" s="110">
        <f>I82+Q82+AG82</f>
        <v>0</v>
      </c>
      <c r="E82" s="110">
        <v>0</v>
      </c>
      <c r="F82" s="110">
        <v>67221.97</v>
      </c>
      <c r="G82" s="110">
        <v>65507.009999999995</v>
      </c>
      <c r="H82" s="111"/>
      <c r="I82" s="111"/>
      <c r="J82" s="110">
        <v>65507.009999999995</v>
      </c>
      <c r="K82" s="107">
        <f>G82/C82*100</f>
        <v>97.448810262478176</v>
      </c>
      <c r="L82" s="107"/>
      <c r="M82" s="107"/>
      <c r="N82" s="107">
        <f t="shared" si="41"/>
        <v>97.448810262478176</v>
      </c>
      <c r="O82" s="49"/>
    </row>
    <row r="83" spans="1:15" ht="60" x14ac:dyDescent="0.25">
      <c r="A83" s="114" t="s">
        <v>599</v>
      </c>
      <c r="B83" s="44" t="s">
        <v>631</v>
      </c>
      <c r="C83" s="46">
        <v>65708.62</v>
      </c>
      <c r="D83" s="46"/>
      <c r="E83" s="46"/>
      <c r="F83" s="46">
        <v>65708.62</v>
      </c>
      <c r="G83" s="46">
        <v>64306.53</v>
      </c>
      <c r="H83" s="46"/>
      <c r="I83" s="46"/>
      <c r="J83" s="46">
        <v>64306.53</v>
      </c>
      <c r="K83" s="105">
        <f>G83/C83*100</f>
        <v>97.86620081200914</v>
      </c>
      <c r="L83" s="105"/>
      <c r="M83" s="105"/>
      <c r="N83" s="105">
        <f t="shared" si="41"/>
        <v>97.86620081200914</v>
      </c>
      <c r="O83" s="44"/>
    </row>
    <row r="84" spans="1:15" ht="150" x14ac:dyDescent="0.25">
      <c r="A84" s="114" t="s">
        <v>600</v>
      </c>
      <c r="B84" s="50" t="s">
        <v>655</v>
      </c>
      <c r="C84" s="46">
        <v>360</v>
      </c>
      <c r="D84" s="46"/>
      <c r="E84" s="46"/>
      <c r="F84" s="104">
        <v>360</v>
      </c>
      <c r="G84" s="104">
        <v>47.13</v>
      </c>
      <c r="H84" s="46"/>
      <c r="I84" s="46"/>
      <c r="J84" s="46">
        <v>47.13</v>
      </c>
      <c r="K84" s="105">
        <f t="shared" ref="K84:K85" si="42">G84/C84*100</f>
        <v>13.091666666666669</v>
      </c>
      <c r="L84" s="105"/>
      <c r="M84" s="105"/>
      <c r="N84" s="105">
        <f t="shared" ref="N84:N86" si="43">J84/F84*100</f>
        <v>13.091666666666669</v>
      </c>
      <c r="O84" s="44" t="s">
        <v>565</v>
      </c>
    </row>
    <row r="85" spans="1:15" ht="60" x14ac:dyDescent="0.25">
      <c r="A85" s="114" t="s">
        <v>601</v>
      </c>
      <c r="B85" s="51" t="s">
        <v>1177</v>
      </c>
      <c r="C85" s="46">
        <v>1153.3499999999999</v>
      </c>
      <c r="D85" s="46"/>
      <c r="E85" s="46"/>
      <c r="F85" s="46">
        <v>1153.3499999999999</v>
      </c>
      <c r="G85" s="46">
        <v>1153.3499999999999</v>
      </c>
      <c r="H85" s="46"/>
      <c r="I85" s="46"/>
      <c r="J85" s="46">
        <v>1153.3499999999999</v>
      </c>
      <c r="K85" s="105">
        <f t="shared" si="42"/>
        <v>100</v>
      </c>
      <c r="L85" s="105"/>
      <c r="M85" s="105"/>
      <c r="N85" s="105">
        <f t="shared" si="43"/>
        <v>100</v>
      </c>
      <c r="O85" s="44"/>
    </row>
    <row r="86" spans="1:15" s="14" customFormat="1" ht="71.25" x14ac:dyDescent="0.2">
      <c r="A86" s="138" t="s">
        <v>1178</v>
      </c>
      <c r="B86" s="47" t="s">
        <v>1184</v>
      </c>
      <c r="C86" s="139">
        <v>1056628.3299999998</v>
      </c>
      <c r="D86" s="139">
        <v>35044.910000000003</v>
      </c>
      <c r="E86" s="139">
        <v>7014.32</v>
      </c>
      <c r="F86" s="139">
        <v>1014569.0999999999</v>
      </c>
      <c r="G86" s="139">
        <v>1033312.9700000001</v>
      </c>
      <c r="H86" s="139">
        <v>35044.910000000003</v>
      </c>
      <c r="I86" s="139">
        <v>2685.15</v>
      </c>
      <c r="J86" s="139">
        <v>995582.91</v>
      </c>
      <c r="K86" s="140">
        <f>G86/C86*100</f>
        <v>97.793418997198401</v>
      </c>
      <c r="L86" s="140">
        <f t="shared" ref="L86:M86" si="44">H86/D86*100</f>
        <v>100</v>
      </c>
      <c r="M86" s="140">
        <f t="shared" si="44"/>
        <v>38.280973779354241</v>
      </c>
      <c r="N86" s="140">
        <f t="shared" si="43"/>
        <v>98.128644958731755</v>
      </c>
      <c r="O86" s="139"/>
    </row>
    <row r="87" spans="1:15" ht="45" x14ac:dyDescent="0.25">
      <c r="A87" s="119" t="s">
        <v>1179</v>
      </c>
      <c r="B87" s="5" t="s">
        <v>1181</v>
      </c>
      <c r="C87" s="142">
        <v>18243.45</v>
      </c>
      <c r="D87" s="112"/>
      <c r="E87" s="112"/>
      <c r="F87" s="112">
        <v>18243.45</v>
      </c>
      <c r="G87" s="112">
        <v>17974.280000000002</v>
      </c>
      <c r="H87" s="112"/>
      <c r="I87" s="112"/>
      <c r="J87" s="112">
        <v>17974.280000000002</v>
      </c>
      <c r="K87" s="141">
        <f t="shared" ref="K87:K89" si="45">G87/C87*100</f>
        <v>98.524566351210993</v>
      </c>
      <c r="L87" s="141"/>
      <c r="M87" s="141"/>
      <c r="N87" s="141">
        <f t="shared" ref="N87:N89" si="46">J87/F87*100</f>
        <v>98.524566351210993</v>
      </c>
      <c r="O87" s="4"/>
    </row>
    <row r="88" spans="1:15" ht="45" x14ac:dyDescent="0.25">
      <c r="A88" s="119" t="s">
        <v>1180</v>
      </c>
      <c r="B88" s="5" t="s">
        <v>816</v>
      </c>
      <c r="C88" s="112">
        <v>797242.71999999986</v>
      </c>
      <c r="D88" s="112"/>
      <c r="E88" s="112">
        <v>6685.34</v>
      </c>
      <c r="F88" s="112">
        <v>790557.37999999989</v>
      </c>
      <c r="G88" s="112">
        <v>792047.91</v>
      </c>
      <c r="H88" s="112"/>
      <c r="I88" s="112">
        <v>2356.17</v>
      </c>
      <c r="J88" s="112">
        <v>789691.74</v>
      </c>
      <c r="K88" s="141">
        <f t="shared" si="45"/>
        <v>99.348402955626895</v>
      </c>
      <c r="L88" s="141"/>
      <c r="M88" s="141">
        <f t="shared" ref="M88:M89" si="47">I88/E88*100</f>
        <v>35.243832026493791</v>
      </c>
      <c r="N88" s="141">
        <f t="shared" si="46"/>
        <v>99.890502571742502</v>
      </c>
      <c r="O88" s="4"/>
    </row>
    <row r="89" spans="1:15" ht="60" x14ac:dyDescent="0.25">
      <c r="A89" s="119" t="s">
        <v>1182</v>
      </c>
      <c r="B89" s="5" t="s">
        <v>1188</v>
      </c>
      <c r="C89" s="112">
        <v>162310.78</v>
      </c>
      <c r="D89" s="112">
        <v>35044.910000000003</v>
      </c>
      <c r="E89" s="112">
        <v>328.98</v>
      </c>
      <c r="F89" s="112">
        <v>126936.89</v>
      </c>
      <c r="G89" s="112">
        <v>146237.87</v>
      </c>
      <c r="H89" s="112">
        <v>35044.910000000003</v>
      </c>
      <c r="I89" s="112">
        <v>328.98</v>
      </c>
      <c r="J89" s="112">
        <v>110863.98</v>
      </c>
      <c r="K89" s="141">
        <f t="shared" si="45"/>
        <v>90.09744762485893</v>
      </c>
      <c r="L89" s="141">
        <f t="shared" ref="L89" si="48">H89/D89*100</f>
        <v>100</v>
      </c>
      <c r="M89" s="141">
        <f t="shared" si="47"/>
        <v>100</v>
      </c>
      <c r="N89" s="141">
        <f t="shared" si="46"/>
        <v>87.337873174614572</v>
      </c>
      <c r="O89" s="4"/>
    </row>
    <row r="90" spans="1:15" ht="60" x14ac:dyDescent="0.25">
      <c r="A90" s="119" t="s">
        <v>1190</v>
      </c>
      <c r="B90" s="5" t="s">
        <v>1189</v>
      </c>
      <c r="C90" s="112">
        <v>78831.38</v>
      </c>
      <c r="D90" s="112"/>
      <c r="E90" s="112"/>
      <c r="F90" s="112">
        <v>78831.38</v>
      </c>
      <c r="G90" s="112">
        <v>77052.91</v>
      </c>
      <c r="H90" s="112"/>
      <c r="I90" s="112"/>
      <c r="J90" s="142">
        <v>77052.91</v>
      </c>
      <c r="K90" s="141">
        <f>G90/C90*100</f>
        <v>97.743956784722016</v>
      </c>
      <c r="L90" s="141"/>
      <c r="M90" s="141"/>
      <c r="N90" s="141">
        <f t="shared" ref="N90:N91" si="49">J90/F90*100</f>
        <v>97.743956784722016</v>
      </c>
      <c r="O90" s="4"/>
    </row>
    <row r="91" spans="1:15" s="14" customFormat="1" ht="85.5" x14ac:dyDescent="0.2">
      <c r="A91" s="153" t="s">
        <v>1269</v>
      </c>
      <c r="B91" s="154" t="s">
        <v>1277</v>
      </c>
      <c r="C91" s="155">
        <v>1337166.73</v>
      </c>
      <c r="D91" s="155">
        <v>131611.95000000001</v>
      </c>
      <c r="E91" s="155">
        <v>682215.6</v>
      </c>
      <c r="F91" s="155">
        <v>523339.18</v>
      </c>
      <c r="G91" s="155">
        <v>1311712.99</v>
      </c>
      <c r="H91" s="155">
        <v>131611.95000000001</v>
      </c>
      <c r="I91" s="155">
        <v>669258.31999999995</v>
      </c>
      <c r="J91" s="155">
        <v>510842.72</v>
      </c>
      <c r="K91" s="156">
        <f>G91/C91*100</f>
        <v>98.09644231875258</v>
      </c>
      <c r="L91" s="156">
        <f t="shared" ref="L91:M91" si="50">H91/D91*100</f>
        <v>100</v>
      </c>
      <c r="M91" s="156">
        <f t="shared" si="50"/>
        <v>98.100705993823638</v>
      </c>
      <c r="N91" s="156">
        <f t="shared" si="49"/>
        <v>97.612168078071278</v>
      </c>
      <c r="O91" s="156"/>
    </row>
    <row r="92" spans="1:15" ht="60" x14ac:dyDescent="0.25">
      <c r="A92" s="119" t="s">
        <v>1270</v>
      </c>
      <c r="B92" s="5" t="s">
        <v>1271</v>
      </c>
      <c r="C92" s="112">
        <v>1244704.81</v>
      </c>
      <c r="D92" s="112">
        <v>126200.3</v>
      </c>
      <c r="E92" s="112">
        <v>663554.57999999996</v>
      </c>
      <c r="F92" s="112">
        <v>454949.93</v>
      </c>
      <c r="G92" s="112">
        <v>1229056.3599999999</v>
      </c>
      <c r="H92" s="112">
        <v>126200.3</v>
      </c>
      <c r="I92" s="112">
        <v>650597.29999999993</v>
      </c>
      <c r="J92" s="112">
        <v>452258.76</v>
      </c>
      <c r="K92" s="152">
        <f t="shared" ref="K92:K94" si="51">G92/C92*100</f>
        <v>98.742798302514785</v>
      </c>
      <c r="L92" s="152">
        <f t="shared" ref="L92:L93" si="52">H92/D92*100</f>
        <v>100</v>
      </c>
      <c r="M92" s="152">
        <f t="shared" ref="M92:M93" si="53">I92/E92*100</f>
        <v>98.047292507573374</v>
      </c>
      <c r="N92" s="152">
        <f t="shared" ref="N92:N95" si="54">J92/F92*100</f>
        <v>99.408468971519568</v>
      </c>
      <c r="O92" s="152"/>
    </row>
    <row r="93" spans="1:15" ht="45" x14ac:dyDescent="0.25">
      <c r="A93" s="119" t="s">
        <v>1274</v>
      </c>
      <c r="B93" s="5" t="s">
        <v>1272</v>
      </c>
      <c r="C93" s="112">
        <v>31367.18</v>
      </c>
      <c r="D93" s="112">
        <v>5411.65</v>
      </c>
      <c r="E93" s="112">
        <v>18661.02</v>
      </c>
      <c r="F93" s="112">
        <v>7294.51</v>
      </c>
      <c r="G93" s="112">
        <v>31263.21</v>
      </c>
      <c r="H93" s="112">
        <v>5411.65</v>
      </c>
      <c r="I93" s="112">
        <v>18661.02</v>
      </c>
      <c r="J93" s="112">
        <v>7190.54</v>
      </c>
      <c r="K93" s="152">
        <f t="shared" si="51"/>
        <v>99.668538899575921</v>
      </c>
      <c r="L93" s="152">
        <f t="shared" si="52"/>
        <v>100</v>
      </c>
      <c r="M93" s="152">
        <f t="shared" si="53"/>
        <v>100</v>
      </c>
      <c r="N93" s="152">
        <f t="shared" si="54"/>
        <v>98.574681507051181</v>
      </c>
      <c r="O93" s="152"/>
    </row>
    <row r="94" spans="1:15" ht="120" x14ac:dyDescent="0.25">
      <c r="A94" s="119" t="s">
        <v>1275</v>
      </c>
      <c r="B94" s="5" t="s">
        <v>1273</v>
      </c>
      <c r="C94" s="112">
        <v>61094.74</v>
      </c>
      <c r="D94" s="112"/>
      <c r="F94" s="112">
        <v>61094.74</v>
      </c>
      <c r="G94" s="112">
        <v>51393.42</v>
      </c>
      <c r="H94" s="112"/>
      <c r="I94" s="112"/>
      <c r="J94" s="112">
        <v>51393.42</v>
      </c>
      <c r="K94" s="152">
        <f t="shared" si="51"/>
        <v>84.120858849714395</v>
      </c>
      <c r="L94" s="152"/>
      <c r="M94" s="152"/>
      <c r="N94" s="152">
        <f t="shared" si="54"/>
        <v>84.120858849714395</v>
      </c>
      <c r="O94" s="157" t="s">
        <v>1276</v>
      </c>
    </row>
    <row r="95" spans="1:15" s="14" customFormat="1" ht="42.75" x14ac:dyDescent="0.2">
      <c r="A95" s="153" t="s">
        <v>1328</v>
      </c>
      <c r="B95" s="154" t="s">
        <v>1329</v>
      </c>
      <c r="C95" s="155">
        <v>143086.32999999999</v>
      </c>
      <c r="D95" s="155">
        <v>84220</v>
      </c>
      <c r="E95" s="155">
        <v>35886.019999999997</v>
      </c>
      <c r="F95" s="155">
        <v>22980.31</v>
      </c>
      <c r="G95" s="155">
        <v>142826.96</v>
      </c>
      <c r="H95" s="155">
        <v>84220</v>
      </c>
      <c r="I95" s="155">
        <v>35886.019999999997</v>
      </c>
      <c r="J95" s="155">
        <v>22720.94</v>
      </c>
      <c r="K95" s="156">
        <f>G95/C95*100</f>
        <v>99.818731810369314</v>
      </c>
      <c r="L95" s="156">
        <f t="shared" ref="L95:M95" si="55">H95/D95*100</f>
        <v>100</v>
      </c>
      <c r="M95" s="156">
        <f t="shared" si="55"/>
        <v>100</v>
      </c>
      <c r="N95" s="156">
        <f t="shared" si="54"/>
        <v>98.871338115108102</v>
      </c>
      <c r="O95" s="156"/>
    </row>
    <row r="96" spans="1:15" ht="78.75" x14ac:dyDescent="0.25">
      <c r="A96" s="119" t="s">
        <v>1330</v>
      </c>
      <c r="B96" s="161" t="s">
        <v>1331</v>
      </c>
      <c r="C96" s="112">
        <v>143086.32999999999</v>
      </c>
      <c r="D96" s="112">
        <v>84220</v>
      </c>
      <c r="E96" s="112">
        <v>35886.019999999997</v>
      </c>
      <c r="F96" s="112">
        <v>22980.31</v>
      </c>
      <c r="G96" s="112">
        <v>142826.96</v>
      </c>
      <c r="H96" s="112">
        <v>84220</v>
      </c>
      <c r="I96" s="112">
        <v>35886.019999999997</v>
      </c>
      <c r="J96" s="112">
        <v>22720.94</v>
      </c>
      <c r="K96" s="152">
        <f>G96/C96*100</f>
        <v>99.818731810369314</v>
      </c>
      <c r="L96" s="152">
        <f t="shared" ref="L96" si="56">H96/D96*100</f>
        <v>100</v>
      </c>
      <c r="M96" s="152">
        <f t="shared" ref="M96" si="57">I96/E96*100</f>
        <v>100</v>
      </c>
      <c r="N96" s="152">
        <f t="shared" ref="N96:N97" si="58">J96/F96*100</f>
        <v>98.871338115108102</v>
      </c>
      <c r="O96" s="152"/>
    </row>
    <row r="97" spans="1:15" s="14" customFormat="1" ht="57" x14ac:dyDescent="0.2">
      <c r="A97" s="153" t="s">
        <v>1388</v>
      </c>
      <c r="B97" s="154" t="s">
        <v>1387</v>
      </c>
      <c r="C97" s="155">
        <v>9921.14</v>
      </c>
      <c r="D97" s="155"/>
      <c r="E97" s="155"/>
      <c r="F97" s="155">
        <v>9921.14</v>
      </c>
      <c r="G97" s="155">
        <v>5451.0499999999993</v>
      </c>
      <c r="H97" s="155"/>
      <c r="I97" s="155"/>
      <c r="J97" s="155">
        <v>5451.0499999999993</v>
      </c>
      <c r="K97" s="156">
        <f>G97/C97*100</f>
        <v>54.94378670193143</v>
      </c>
      <c r="L97" s="156"/>
      <c r="M97" s="156"/>
      <c r="N97" s="156">
        <f t="shared" si="58"/>
        <v>54.94378670193143</v>
      </c>
      <c r="O97" s="155"/>
    </row>
    <row r="98" spans="1:15" ht="60" x14ac:dyDescent="0.25">
      <c r="A98" s="119" t="s">
        <v>1389</v>
      </c>
      <c r="B98" s="5" t="s">
        <v>1403</v>
      </c>
      <c r="C98" s="112">
        <v>2329.98</v>
      </c>
      <c r="D98" s="112"/>
      <c r="E98" s="112"/>
      <c r="F98" s="112">
        <v>2329.98</v>
      </c>
      <c r="G98" s="112">
        <v>2008.98</v>
      </c>
      <c r="H98" s="112"/>
      <c r="I98" s="112"/>
      <c r="J98" s="112">
        <v>2008.98</v>
      </c>
      <c r="K98" s="181">
        <f t="shared" ref="K98:K100" si="59">G98/C98*100</f>
        <v>86.223057708649861</v>
      </c>
      <c r="L98" s="181"/>
      <c r="M98" s="181"/>
      <c r="N98" s="181">
        <f t="shared" ref="N98:N101" si="60">J98/F98*100</f>
        <v>86.223057708649861</v>
      </c>
      <c r="O98" s="4"/>
    </row>
    <row r="99" spans="1:15" ht="60" x14ac:dyDescent="0.25">
      <c r="A99" s="119" t="s">
        <v>1390</v>
      </c>
      <c r="B99" s="5" t="s">
        <v>1404</v>
      </c>
      <c r="C99" s="112">
        <v>5100</v>
      </c>
      <c r="D99" s="112"/>
      <c r="E99" s="112"/>
      <c r="F99" s="112">
        <v>5100</v>
      </c>
      <c r="G99" s="112">
        <v>2830</v>
      </c>
      <c r="H99" s="112"/>
      <c r="I99" s="112"/>
      <c r="J99" s="112">
        <v>2830</v>
      </c>
      <c r="K99" s="181">
        <f t="shared" si="59"/>
        <v>55.490196078431374</v>
      </c>
      <c r="L99" s="181"/>
      <c r="M99" s="181"/>
      <c r="N99" s="181">
        <f t="shared" si="60"/>
        <v>55.490196078431374</v>
      </c>
      <c r="O99" s="4"/>
    </row>
    <row r="100" spans="1:15" ht="60" x14ac:dyDescent="0.25">
      <c r="A100" s="119" t="s">
        <v>1391</v>
      </c>
      <c r="B100" s="5" t="s">
        <v>623</v>
      </c>
      <c r="C100" s="171">
        <v>2491.16</v>
      </c>
      <c r="D100" s="112"/>
      <c r="E100" s="112"/>
      <c r="F100" s="112">
        <v>2491.16</v>
      </c>
      <c r="G100" s="112">
        <v>612.07000000000005</v>
      </c>
      <c r="H100" s="112"/>
      <c r="I100" s="112"/>
      <c r="J100" s="112">
        <v>612.07000000000005</v>
      </c>
      <c r="K100" s="181">
        <f t="shared" si="59"/>
        <v>24.569678382761449</v>
      </c>
      <c r="L100" s="181"/>
      <c r="M100" s="181"/>
      <c r="N100" s="181">
        <f t="shared" si="60"/>
        <v>24.569678382761449</v>
      </c>
      <c r="O100" s="4"/>
    </row>
    <row r="101" spans="1:15" s="14" customFormat="1" ht="28.5" x14ac:dyDescent="0.2">
      <c r="A101" s="153" t="s">
        <v>1411</v>
      </c>
      <c r="B101" s="154" t="s">
        <v>1412</v>
      </c>
      <c r="C101" s="155">
        <v>19905.570000000003</v>
      </c>
      <c r="D101" s="155"/>
      <c r="E101" s="155">
        <v>951.72</v>
      </c>
      <c r="F101" s="155">
        <v>18953.850000000002</v>
      </c>
      <c r="G101" s="155">
        <v>19749.39</v>
      </c>
      <c r="H101" s="155"/>
      <c r="I101" s="155">
        <v>915.93</v>
      </c>
      <c r="J101" s="155">
        <v>18833.46</v>
      </c>
      <c r="K101" s="156">
        <f>G101/C101*100</f>
        <v>99.21539548980509</v>
      </c>
      <c r="L101" s="156"/>
      <c r="M101" s="156">
        <f t="shared" ref="M101" si="61">I101/E101*100</f>
        <v>96.239440171478989</v>
      </c>
      <c r="N101" s="156">
        <f t="shared" si="60"/>
        <v>99.364825615903868</v>
      </c>
      <c r="O101" s="182"/>
    </row>
    <row r="102" spans="1:15" ht="60" x14ac:dyDescent="0.25">
      <c r="A102" s="119" t="s">
        <v>1414</v>
      </c>
      <c r="B102" s="5" t="s">
        <v>1413</v>
      </c>
      <c r="C102" s="112">
        <v>19066.460000000003</v>
      </c>
      <c r="D102" s="112"/>
      <c r="E102" s="112">
        <v>951.72</v>
      </c>
      <c r="F102" s="112">
        <v>18114.740000000002</v>
      </c>
      <c r="G102" s="112">
        <v>18951.55</v>
      </c>
      <c r="H102" s="112"/>
      <c r="I102" s="112">
        <v>915.93</v>
      </c>
      <c r="J102" s="112">
        <v>18035.62</v>
      </c>
      <c r="K102" s="181">
        <f t="shared" ref="K102:K104" si="62">G102/C102*100</f>
        <v>99.397318642264992</v>
      </c>
      <c r="L102" s="181"/>
      <c r="M102" s="181">
        <f t="shared" ref="M102" si="63">I102/E102*100</f>
        <v>96.239440171478989</v>
      </c>
      <c r="N102" s="181">
        <f t="shared" ref="N102:N104" si="64">J102/F102*100</f>
        <v>99.563228619345338</v>
      </c>
      <c r="O102" s="4"/>
    </row>
    <row r="103" spans="1:15" ht="45" x14ac:dyDescent="0.25">
      <c r="A103" s="119" t="s">
        <v>1415</v>
      </c>
      <c r="B103" s="5" t="s">
        <v>606</v>
      </c>
      <c r="C103" s="112">
        <v>819.11</v>
      </c>
      <c r="D103" s="112"/>
      <c r="E103" s="112"/>
      <c r="F103" s="112">
        <v>819.11</v>
      </c>
      <c r="G103" s="112">
        <v>777.84</v>
      </c>
      <c r="H103" s="112"/>
      <c r="I103" s="112"/>
      <c r="J103" s="112">
        <v>777.84</v>
      </c>
      <c r="K103" s="181">
        <f t="shared" si="62"/>
        <v>94.961604668481641</v>
      </c>
      <c r="L103" s="181"/>
      <c r="M103" s="181"/>
      <c r="N103" s="181">
        <f t="shared" si="64"/>
        <v>94.961604668481641</v>
      </c>
      <c r="O103" s="4"/>
    </row>
    <row r="104" spans="1:15" ht="60" x14ac:dyDescent="0.25">
      <c r="A104" s="270" t="s">
        <v>1416</v>
      </c>
      <c r="B104" s="191" t="s">
        <v>608</v>
      </c>
      <c r="C104" s="271">
        <v>20</v>
      </c>
      <c r="D104" s="271"/>
      <c r="E104" s="271"/>
      <c r="F104" s="271">
        <v>20</v>
      </c>
      <c r="G104" s="271">
        <v>20</v>
      </c>
      <c r="H104" s="271"/>
      <c r="I104" s="271"/>
      <c r="J104" s="271">
        <v>20</v>
      </c>
      <c r="K104" s="272">
        <f t="shared" si="62"/>
        <v>100</v>
      </c>
      <c r="L104" s="272"/>
      <c r="M104" s="272"/>
      <c r="N104" s="272">
        <f t="shared" si="64"/>
        <v>100</v>
      </c>
      <c r="O104" s="273"/>
    </row>
    <row r="105" spans="1:15" x14ac:dyDescent="0.25">
      <c r="B105" s="6"/>
    </row>
    <row r="127" spans="2:2" x14ac:dyDescent="0.25">
      <c r="B127" s="1" t="s">
        <v>14</v>
      </c>
    </row>
  </sheetData>
  <mergeCells count="9">
    <mergeCell ref="A5:A6"/>
    <mergeCell ref="B2:O2"/>
    <mergeCell ref="B5:B6"/>
    <mergeCell ref="O5:O6"/>
    <mergeCell ref="B3:O3"/>
    <mergeCell ref="B4:O4"/>
    <mergeCell ref="C5:F5"/>
    <mergeCell ref="G5:J5"/>
    <mergeCell ref="K5:N5"/>
  </mergeCell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9F20-0E83-43F0-BE75-9C0ED7F3D766}">
  <sheetPr>
    <pageSetUpPr fitToPage="1"/>
  </sheetPr>
  <dimension ref="A2:H87"/>
  <sheetViews>
    <sheetView topLeftCell="A85" zoomScale="90" zoomScaleNormal="90" workbookViewId="0">
      <selection activeCell="K9" sqref="K9"/>
    </sheetView>
  </sheetViews>
  <sheetFormatPr defaultRowHeight="15" x14ac:dyDescent="0.25"/>
  <cols>
    <col min="1" max="1" width="6.5703125" style="61" customWidth="1"/>
    <col min="2" max="2" width="32.5703125" style="61" customWidth="1"/>
    <col min="3" max="3" width="6.85546875" style="61" customWidth="1"/>
    <col min="4" max="4" width="11.5703125" style="61" customWidth="1"/>
    <col min="5" max="5" width="9.140625" style="61"/>
    <col min="6" max="6" width="12.140625" style="61" customWidth="1"/>
    <col min="7" max="7" width="11.85546875" style="87" customWidth="1"/>
    <col min="8" max="8" width="55.42578125" style="61" customWidth="1"/>
    <col min="9" max="16384" width="9.140625" style="61"/>
  </cols>
  <sheetData>
    <row r="2" spans="1:8" x14ac:dyDescent="0.25">
      <c r="A2" s="297" t="s">
        <v>5</v>
      </c>
      <c r="B2" s="297"/>
      <c r="C2" s="297"/>
      <c r="D2" s="297"/>
      <c r="E2" s="297"/>
      <c r="F2" s="297"/>
      <c r="G2" s="297"/>
      <c r="H2" s="297"/>
    </row>
    <row r="4" spans="1:8" x14ac:dyDescent="0.25">
      <c r="A4" s="298" t="s">
        <v>16</v>
      </c>
      <c r="B4" s="298" t="s">
        <v>6</v>
      </c>
      <c r="C4" s="298" t="s">
        <v>7</v>
      </c>
      <c r="D4" s="298" t="s">
        <v>8</v>
      </c>
      <c r="E4" s="298"/>
      <c r="F4" s="298"/>
      <c r="G4" s="298"/>
      <c r="H4" s="298" t="s">
        <v>9</v>
      </c>
    </row>
    <row r="5" spans="1:8" x14ac:dyDescent="0.25">
      <c r="A5" s="298"/>
      <c r="B5" s="298"/>
      <c r="C5" s="298"/>
      <c r="D5" s="298" t="s">
        <v>10</v>
      </c>
      <c r="E5" s="298" t="s">
        <v>11</v>
      </c>
      <c r="F5" s="298"/>
      <c r="G5" s="298"/>
      <c r="H5" s="298"/>
    </row>
    <row r="6" spans="1:8" x14ac:dyDescent="0.25">
      <c r="A6" s="298"/>
      <c r="B6" s="298"/>
      <c r="C6" s="298"/>
      <c r="D6" s="298"/>
      <c r="E6" s="53" t="s">
        <v>12</v>
      </c>
      <c r="F6" s="53" t="s">
        <v>13</v>
      </c>
      <c r="G6" s="54" t="s">
        <v>17</v>
      </c>
      <c r="H6" s="298"/>
    </row>
    <row r="7" spans="1:8" s="84" customFormat="1" x14ac:dyDescent="0.25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85">
        <v>7</v>
      </c>
      <c r="H7" s="52">
        <v>8</v>
      </c>
    </row>
    <row r="8" spans="1:8" x14ac:dyDescent="0.25">
      <c r="A8" s="53" t="s">
        <v>656</v>
      </c>
      <c r="B8" s="286" t="s">
        <v>53</v>
      </c>
      <c r="C8" s="286"/>
      <c r="D8" s="286"/>
      <c r="E8" s="286"/>
      <c r="F8" s="286"/>
      <c r="G8" s="286"/>
      <c r="H8" s="286"/>
    </row>
    <row r="9" spans="1:8" ht="240" x14ac:dyDescent="0.25">
      <c r="A9" s="86" t="s">
        <v>72</v>
      </c>
      <c r="B9" s="53" t="s">
        <v>27</v>
      </c>
      <c r="C9" s="53" t="s">
        <v>28</v>
      </c>
      <c r="D9" s="53">
        <v>86.9</v>
      </c>
      <c r="E9" s="53" t="s">
        <v>29</v>
      </c>
      <c r="F9" s="53">
        <v>90.2</v>
      </c>
      <c r="G9" s="54">
        <v>100</v>
      </c>
      <c r="H9" s="53" t="s">
        <v>30</v>
      </c>
    </row>
    <row r="10" spans="1:8" ht="60" x14ac:dyDescent="0.25">
      <c r="A10" s="55" t="s">
        <v>25</v>
      </c>
      <c r="B10" s="56" t="s">
        <v>31</v>
      </c>
      <c r="C10" s="55" t="s">
        <v>28</v>
      </c>
      <c r="D10" s="55" t="s">
        <v>37</v>
      </c>
      <c r="E10" s="55" t="s">
        <v>32</v>
      </c>
      <c r="F10" s="55" t="s">
        <v>38</v>
      </c>
      <c r="G10" s="54">
        <v>100</v>
      </c>
      <c r="H10" s="53"/>
    </row>
    <row r="11" spans="1:8" ht="60" x14ac:dyDescent="0.25">
      <c r="A11" s="55" t="s">
        <v>70</v>
      </c>
      <c r="B11" s="56" t="s">
        <v>33</v>
      </c>
      <c r="C11" s="55" t="s">
        <v>34</v>
      </c>
      <c r="D11" s="55">
        <v>25.5</v>
      </c>
      <c r="E11" s="55" t="s">
        <v>35</v>
      </c>
      <c r="F11" s="55">
        <v>29.2</v>
      </c>
      <c r="G11" s="54">
        <v>100</v>
      </c>
      <c r="H11" s="53"/>
    </row>
    <row r="12" spans="1:8" ht="75" x14ac:dyDescent="0.25">
      <c r="A12" s="55" t="s">
        <v>71</v>
      </c>
      <c r="B12" s="56" t="s">
        <v>36</v>
      </c>
      <c r="C12" s="55" t="s">
        <v>28</v>
      </c>
      <c r="D12" s="55">
        <v>0</v>
      </c>
      <c r="E12" s="55">
        <v>0</v>
      </c>
      <c r="F12" s="55">
        <v>0</v>
      </c>
      <c r="G12" s="54">
        <v>100</v>
      </c>
      <c r="H12" s="53"/>
    </row>
    <row r="13" spans="1:8" x14ac:dyDescent="0.25">
      <c r="A13" s="53" t="s">
        <v>657</v>
      </c>
      <c r="B13" s="286" t="s">
        <v>54</v>
      </c>
      <c r="C13" s="286"/>
      <c r="D13" s="286"/>
      <c r="E13" s="286"/>
      <c r="F13" s="286"/>
      <c r="G13" s="286"/>
      <c r="H13" s="286"/>
    </row>
    <row r="14" spans="1:8" ht="105" x14ac:dyDescent="0.25">
      <c r="A14" s="53" t="s">
        <v>57</v>
      </c>
      <c r="B14" s="53" t="s">
        <v>60</v>
      </c>
      <c r="C14" s="52" t="s">
        <v>28</v>
      </c>
      <c r="D14" s="53">
        <v>100</v>
      </c>
      <c r="E14" s="53">
        <v>100</v>
      </c>
      <c r="F14" s="53">
        <v>100</v>
      </c>
      <c r="G14" s="54">
        <f>F14/E14*100</f>
        <v>100</v>
      </c>
      <c r="H14" s="53"/>
    </row>
    <row r="15" spans="1:8" ht="120" x14ac:dyDescent="0.25">
      <c r="A15" s="53" t="s">
        <v>58</v>
      </c>
      <c r="B15" s="53" t="s">
        <v>61</v>
      </c>
      <c r="C15" s="52" t="s">
        <v>62</v>
      </c>
      <c r="D15" s="53">
        <v>206441</v>
      </c>
      <c r="E15" s="88">
        <v>179737</v>
      </c>
      <c r="F15" s="53">
        <v>179737</v>
      </c>
      <c r="G15" s="89">
        <f t="shared" ref="G15" si="0">F15/E15*100</f>
        <v>100</v>
      </c>
      <c r="H15" s="53" t="s">
        <v>63</v>
      </c>
    </row>
    <row r="16" spans="1:8" x14ac:dyDescent="0.25">
      <c r="A16" s="53">
        <v>3</v>
      </c>
      <c r="B16" s="286" t="s">
        <v>111</v>
      </c>
      <c r="C16" s="286"/>
      <c r="D16" s="286"/>
      <c r="E16" s="286"/>
      <c r="F16" s="286"/>
      <c r="G16" s="286"/>
      <c r="H16" s="286"/>
    </row>
    <row r="17" spans="1:8" ht="75" x14ac:dyDescent="0.25">
      <c r="A17" s="55" t="s">
        <v>106</v>
      </c>
      <c r="B17" s="53" t="s">
        <v>112</v>
      </c>
      <c r="C17" s="55" t="s">
        <v>28</v>
      </c>
      <c r="D17" s="55">
        <v>77.8</v>
      </c>
      <c r="E17" s="55">
        <v>77.8</v>
      </c>
      <c r="F17" s="55">
        <v>77.8</v>
      </c>
      <c r="G17" s="54">
        <f t="shared" ref="G17:G38" si="1">F17/E17*100</f>
        <v>100</v>
      </c>
      <c r="H17" s="53"/>
    </row>
    <row r="18" spans="1:8" ht="75" x14ac:dyDescent="0.25">
      <c r="A18" s="55" t="s">
        <v>107</v>
      </c>
      <c r="B18" s="53" t="s">
        <v>113</v>
      </c>
      <c r="C18" s="55" t="s">
        <v>28</v>
      </c>
      <c r="D18" s="55" t="s">
        <v>114</v>
      </c>
      <c r="E18" s="55">
        <v>4</v>
      </c>
      <c r="F18" s="55">
        <v>6</v>
      </c>
      <c r="G18" s="54">
        <v>100</v>
      </c>
      <c r="H18" s="53"/>
    </row>
    <row r="19" spans="1:8" ht="75" x14ac:dyDescent="0.25">
      <c r="A19" s="55" t="s">
        <v>658</v>
      </c>
      <c r="B19" s="53" t="s">
        <v>115</v>
      </c>
      <c r="C19" s="55" t="s">
        <v>28</v>
      </c>
      <c r="D19" s="55">
        <v>100</v>
      </c>
      <c r="E19" s="55">
        <v>100</v>
      </c>
      <c r="F19" s="55">
        <v>100</v>
      </c>
      <c r="G19" s="54">
        <f t="shared" si="1"/>
        <v>100</v>
      </c>
      <c r="H19" s="53"/>
    </row>
    <row r="20" spans="1:8" x14ac:dyDescent="0.25">
      <c r="A20" s="53">
        <v>4</v>
      </c>
      <c r="B20" s="286" t="s">
        <v>138</v>
      </c>
      <c r="C20" s="286"/>
      <c r="D20" s="286"/>
      <c r="E20" s="286"/>
      <c r="F20" s="286"/>
      <c r="G20" s="286"/>
      <c r="H20" s="286"/>
    </row>
    <row r="21" spans="1:8" ht="45" x14ac:dyDescent="0.25">
      <c r="A21" s="55" t="s">
        <v>134</v>
      </c>
      <c r="B21" s="56" t="s">
        <v>139</v>
      </c>
      <c r="C21" s="55" t="s">
        <v>28</v>
      </c>
      <c r="D21" s="55">
        <v>100</v>
      </c>
      <c r="E21" s="55">
        <v>100</v>
      </c>
      <c r="F21" s="55">
        <v>100</v>
      </c>
      <c r="G21" s="54">
        <f t="shared" si="1"/>
        <v>100</v>
      </c>
      <c r="H21" s="53"/>
    </row>
    <row r="22" spans="1:8" ht="60" x14ac:dyDescent="0.25">
      <c r="A22" s="55" t="s">
        <v>135</v>
      </c>
      <c r="B22" s="56" t="s">
        <v>140</v>
      </c>
      <c r="C22" s="55" t="s">
        <v>28</v>
      </c>
      <c r="D22" s="55">
        <v>13.7</v>
      </c>
      <c r="E22" s="55">
        <v>9.1999999999999993</v>
      </c>
      <c r="F22" s="55">
        <v>15.1</v>
      </c>
      <c r="G22" s="54">
        <v>100</v>
      </c>
      <c r="H22" s="53" t="s">
        <v>143</v>
      </c>
    </row>
    <row r="23" spans="1:8" ht="75" x14ac:dyDescent="0.25">
      <c r="A23" s="55" t="s">
        <v>136</v>
      </c>
      <c r="B23" s="56" t="s">
        <v>141</v>
      </c>
      <c r="C23" s="55" t="s">
        <v>28</v>
      </c>
      <c r="D23" s="55">
        <v>83</v>
      </c>
      <c r="E23" s="55">
        <v>80.3</v>
      </c>
      <c r="F23" s="55">
        <v>82</v>
      </c>
      <c r="G23" s="54">
        <v>100</v>
      </c>
      <c r="H23" s="53"/>
    </row>
    <row r="24" spans="1:8" ht="75" x14ac:dyDescent="0.25">
      <c r="A24" s="55" t="s">
        <v>137</v>
      </c>
      <c r="B24" s="56" t="s">
        <v>142</v>
      </c>
      <c r="C24" s="55" t="s">
        <v>28</v>
      </c>
      <c r="D24" s="55">
        <v>98</v>
      </c>
      <c r="E24" s="55">
        <v>75</v>
      </c>
      <c r="F24" s="55">
        <v>96</v>
      </c>
      <c r="G24" s="54">
        <v>100</v>
      </c>
      <c r="H24" s="53"/>
    </row>
    <row r="25" spans="1:8" x14ac:dyDescent="0.25">
      <c r="A25" s="53">
        <v>5</v>
      </c>
      <c r="B25" s="286" t="s">
        <v>223</v>
      </c>
      <c r="C25" s="286"/>
      <c r="D25" s="286"/>
      <c r="E25" s="286"/>
      <c r="F25" s="286"/>
      <c r="G25" s="286"/>
      <c r="H25" s="286"/>
    </row>
    <row r="26" spans="1:8" ht="60" x14ac:dyDescent="0.25">
      <c r="A26" s="52" t="s">
        <v>220</v>
      </c>
      <c r="B26" s="57" t="s">
        <v>224</v>
      </c>
      <c r="C26" s="53" t="s">
        <v>28</v>
      </c>
      <c r="D26" s="52">
        <v>65.2</v>
      </c>
      <c r="E26" s="52">
        <v>69</v>
      </c>
      <c r="F26" s="52">
        <v>69</v>
      </c>
      <c r="G26" s="54">
        <f t="shared" si="1"/>
        <v>100</v>
      </c>
      <c r="H26" s="53"/>
    </row>
    <row r="27" spans="1:8" ht="75" x14ac:dyDescent="0.25">
      <c r="A27" s="52" t="s">
        <v>221</v>
      </c>
      <c r="B27" s="57" t="s">
        <v>225</v>
      </c>
      <c r="C27" s="53" t="s">
        <v>28</v>
      </c>
      <c r="D27" s="52">
        <v>82.9</v>
      </c>
      <c r="E27" s="52">
        <v>88.8</v>
      </c>
      <c r="F27" s="52">
        <v>88.8</v>
      </c>
      <c r="G27" s="54">
        <f t="shared" si="1"/>
        <v>100</v>
      </c>
      <c r="H27" s="53"/>
    </row>
    <row r="28" spans="1:8" ht="60" x14ac:dyDescent="0.25">
      <c r="A28" s="52" t="s">
        <v>222</v>
      </c>
      <c r="B28" s="57" t="s">
        <v>226</v>
      </c>
      <c r="C28" s="53" t="s">
        <v>28</v>
      </c>
      <c r="D28" s="52">
        <v>55</v>
      </c>
      <c r="E28" s="52">
        <v>59</v>
      </c>
      <c r="F28" s="52">
        <v>59</v>
      </c>
      <c r="G28" s="54">
        <f t="shared" si="1"/>
        <v>100</v>
      </c>
      <c r="H28" s="53"/>
    </row>
    <row r="29" spans="1:8" ht="120" x14ac:dyDescent="0.25">
      <c r="A29" s="52" t="s">
        <v>659</v>
      </c>
      <c r="B29" s="57" t="s">
        <v>227</v>
      </c>
      <c r="C29" s="53" t="s">
        <v>228</v>
      </c>
      <c r="D29" s="52">
        <v>342</v>
      </c>
      <c r="E29" s="52">
        <v>334</v>
      </c>
      <c r="F29" s="52">
        <v>353</v>
      </c>
      <c r="G29" s="90">
        <f>E29/F29*100</f>
        <v>94.617563739376777</v>
      </c>
      <c r="H29" s="53" t="s">
        <v>229</v>
      </c>
    </row>
    <row r="30" spans="1:8" ht="21.75" customHeight="1" x14ac:dyDescent="0.25">
      <c r="A30" s="53" t="s">
        <v>660</v>
      </c>
      <c r="B30" s="286" t="s">
        <v>278</v>
      </c>
      <c r="C30" s="286"/>
      <c r="D30" s="286"/>
      <c r="E30" s="286"/>
      <c r="F30" s="286"/>
      <c r="G30" s="286"/>
      <c r="H30" s="286"/>
    </row>
    <row r="31" spans="1:8" ht="195" x14ac:dyDescent="0.25">
      <c r="A31" s="53" t="s">
        <v>281</v>
      </c>
      <c r="B31" s="53" t="s">
        <v>283</v>
      </c>
      <c r="C31" s="53" t="s">
        <v>28</v>
      </c>
      <c r="D31" s="53">
        <v>66</v>
      </c>
      <c r="E31" s="53">
        <v>68</v>
      </c>
      <c r="F31" s="53">
        <v>72.62</v>
      </c>
      <c r="G31" s="54">
        <v>100</v>
      </c>
      <c r="H31" s="53"/>
    </row>
    <row r="32" spans="1:8" ht="90" x14ac:dyDescent="0.25">
      <c r="A32" s="53" t="s">
        <v>282</v>
      </c>
      <c r="B32" s="53" t="s">
        <v>284</v>
      </c>
      <c r="C32" s="53" t="s">
        <v>28</v>
      </c>
      <c r="D32" s="53">
        <v>81</v>
      </c>
      <c r="E32" s="53">
        <v>83</v>
      </c>
      <c r="F32" s="53">
        <v>85.15</v>
      </c>
      <c r="G32" s="54">
        <v>100</v>
      </c>
      <c r="H32" s="53"/>
    </row>
    <row r="33" spans="1:8" ht="167.25" customHeight="1" x14ac:dyDescent="0.25">
      <c r="A33" s="53" t="s">
        <v>661</v>
      </c>
      <c r="B33" s="53" t="s">
        <v>285</v>
      </c>
      <c r="C33" s="53" t="s">
        <v>28</v>
      </c>
      <c r="D33" s="53">
        <v>100</v>
      </c>
      <c r="E33" s="53">
        <v>100</v>
      </c>
      <c r="F33" s="53">
        <v>100</v>
      </c>
      <c r="G33" s="54">
        <f t="shared" ref="G33:G34" si="2">F33/E33*100</f>
        <v>100</v>
      </c>
      <c r="H33" s="53"/>
    </row>
    <row r="34" spans="1:8" ht="109.5" customHeight="1" x14ac:dyDescent="0.25">
      <c r="A34" s="53" t="s">
        <v>662</v>
      </c>
      <c r="B34" s="53" t="s">
        <v>286</v>
      </c>
      <c r="C34" s="53" t="s">
        <v>28</v>
      </c>
      <c r="D34" s="53">
        <v>100</v>
      </c>
      <c r="E34" s="53">
        <v>100</v>
      </c>
      <c r="F34" s="53">
        <v>100</v>
      </c>
      <c r="G34" s="54">
        <f t="shared" si="2"/>
        <v>100</v>
      </c>
      <c r="H34" s="53"/>
    </row>
    <row r="35" spans="1:8" x14ac:dyDescent="0.25">
      <c r="A35" s="53" t="s">
        <v>303</v>
      </c>
      <c r="B35" s="286" t="s">
        <v>309</v>
      </c>
      <c r="C35" s="286"/>
      <c r="D35" s="286"/>
      <c r="E35" s="286"/>
      <c r="F35" s="286"/>
      <c r="G35" s="286"/>
      <c r="H35" s="286"/>
    </row>
    <row r="36" spans="1:8" ht="75" x14ac:dyDescent="0.25">
      <c r="A36" s="53" t="s">
        <v>304</v>
      </c>
      <c r="B36" s="53" t="s">
        <v>310</v>
      </c>
      <c r="C36" s="53" t="s">
        <v>28</v>
      </c>
      <c r="D36" s="53">
        <v>76</v>
      </c>
      <c r="E36" s="53">
        <v>71.900000000000006</v>
      </c>
      <c r="F36" s="53">
        <v>72</v>
      </c>
      <c r="G36" s="90">
        <f t="shared" si="1"/>
        <v>100.13908205841446</v>
      </c>
      <c r="H36" s="53"/>
    </row>
    <row r="37" spans="1:8" x14ac:dyDescent="0.25">
      <c r="A37" s="53" t="s">
        <v>330</v>
      </c>
      <c r="B37" s="286" t="s">
        <v>329</v>
      </c>
      <c r="C37" s="286"/>
      <c r="D37" s="286"/>
      <c r="E37" s="286"/>
      <c r="F37" s="286"/>
      <c r="G37" s="286"/>
      <c r="H37" s="286"/>
    </row>
    <row r="38" spans="1:8" ht="81" customHeight="1" x14ac:dyDescent="0.25">
      <c r="A38" s="53" t="s">
        <v>331</v>
      </c>
      <c r="B38" s="53" t="s">
        <v>337</v>
      </c>
      <c r="C38" s="53" t="s">
        <v>28</v>
      </c>
      <c r="D38" s="91">
        <v>104.587155963303</v>
      </c>
      <c r="E38" s="53">
        <v>99.1</v>
      </c>
      <c r="F38" s="53">
        <v>96.3</v>
      </c>
      <c r="G38" s="90">
        <f t="shared" si="1"/>
        <v>97.174571140262373</v>
      </c>
      <c r="H38" s="53"/>
    </row>
    <row r="39" spans="1:8" ht="45" x14ac:dyDescent="0.25">
      <c r="A39" s="53" t="s">
        <v>333</v>
      </c>
      <c r="B39" s="53" t="s">
        <v>338</v>
      </c>
      <c r="C39" s="53" t="s">
        <v>28</v>
      </c>
      <c r="D39" s="53">
        <v>121.62</v>
      </c>
      <c r="E39" s="53">
        <v>100.1</v>
      </c>
      <c r="F39" s="53">
        <v>172.25</v>
      </c>
      <c r="G39" s="90">
        <v>100</v>
      </c>
      <c r="H39" s="53"/>
    </row>
    <row r="40" spans="1:8" x14ac:dyDescent="0.25">
      <c r="A40" s="53">
        <v>9</v>
      </c>
      <c r="B40" s="286" t="s">
        <v>367</v>
      </c>
      <c r="C40" s="286"/>
      <c r="D40" s="286"/>
      <c r="E40" s="286"/>
      <c r="F40" s="286"/>
      <c r="G40" s="286"/>
      <c r="H40" s="286"/>
    </row>
    <row r="41" spans="1:8" ht="120" x14ac:dyDescent="0.25">
      <c r="A41" s="53" t="s">
        <v>363</v>
      </c>
      <c r="B41" s="58" t="s">
        <v>368</v>
      </c>
      <c r="C41" s="58" t="s">
        <v>28</v>
      </c>
      <c r="D41" s="92">
        <v>88.2</v>
      </c>
      <c r="E41" s="92">
        <v>88.5</v>
      </c>
      <c r="F41" s="93">
        <v>83.9</v>
      </c>
      <c r="G41" s="94">
        <f>F41/E41*100</f>
        <v>94.802259887005661</v>
      </c>
      <c r="H41" s="53" t="s">
        <v>369</v>
      </c>
    </row>
    <row r="42" spans="1:8" ht="210" x14ac:dyDescent="0.25">
      <c r="A42" s="53" t="s">
        <v>364</v>
      </c>
      <c r="B42" s="58" t="s">
        <v>370</v>
      </c>
      <c r="C42" s="59" t="s">
        <v>28</v>
      </c>
      <c r="D42" s="92">
        <v>84.3</v>
      </c>
      <c r="E42" s="92">
        <v>84.4</v>
      </c>
      <c r="F42" s="93">
        <v>77.8</v>
      </c>
      <c r="G42" s="94">
        <f t="shared" ref="G42:G43" si="3">F42/E42*100</f>
        <v>92.180094786729853</v>
      </c>
      <c r="H42" s="60" t="s">
        <v>371</v>
      </c>
    </row>
    <row r="43" spans="1:8" ht="90" x14ac:dyDescent="0.25">
      <c r="A43" s="53" t="s">
        <v>365</v>
      </c>
      <c r="B43" s="58" t="s">
        <v>372</v>
      </c>
      <c r="C43" s="59" t="s">
        <v>28</v>
      </c>
      <c r="D43" s="92">
        <v>100</v>
      </c>
      <c r="E43" s="92">
        <v>100</v>
      </c>
      <c r="F43" s="93">
        <v>100</v>
      </c>
      <c r="G43" s="94">
        <f t="shared" si="3"/>
        <v>100</v>
      </c>
      <c r="H43" s="53"/>
    </row>
    <row r="44" spans="1:8" s="95" customFormat="1" x14ac:dyDescent="0.25">
      <c r="A44" s="120" t="s">
        <v>664</v>
      </c>
      <c r="B44" s="286" t="s">
        <v>976</v>
      </c>
      <c r="C44" s="286"/>
      <c r="D44" s="286"/>
      <c r="E44" s="286"/>
      <c r="F44" s="286"/>
      <c r="G44" s="286"/>
      <c r="H44" s="286"/>
    </row>
    <row r="45" spans="1:8" ht="60" x14ac:dyDescent="0.25">
      <c r="A45" s="55" t="s">
        <v>384</v>
      </c>
      <c r="B45" s="56" t="s">
        <v>389</v>
      </c>
      <c r="C45" s="55" t="s">
        <v>390</v>
      </c>
      <c r="D45" s="55">
        <v>100.64</v>
      </c>
      <c r="E45" s="55">
        <v>100.16</v>
      </c>
      <c r="F45" s="55">
        <v>100.74</v>
      </c>
      <c r="G45" s="54">
        <v>100</v>
      </c>
      <c r="H45" s="53"/>
    </row>
    <row r="46" spans="1:8" ht="45" x14ac:dyDescent="0.25">
      <c r="A46" s="55" t="s">
        <v>385</v>
      </c>
      <c r="B46" s="56" t="s">
        <v>391</v>
      </c>
      <c r="C46" s="55" t="s">
        <v>392</v>
      </c>
      <c r="D46" s="55">
        <v>14276</v>
      </c>
      <c r="E46" s="55">
        <v>14661</v>
      </c>
      <c r="F46" s="55">
        <v>16686</v>
      </c>
      <c r="G46" s="54">
        <v>100</v>
      </c>
      <c r="H46" s="53"/>
    </row>
    <row r="47" spans="1:8" ht="45" x14ac:dyDescent="0.25">
      <c r="A47" s="55" t="s">
        <v>386</v>
      </c>
      <c r="B47" s="56" t="s">
        <v>393</v>
      </c>
      <c r="C47" s="55" t="s">
        <v>392</v>
      </c>
      <c r="D47" s="55">
        <v>1064652</v>
      </c>
      <c r="E47" s="55">
        <v>825230</v>
      </c>
      <c r="F47" s="55">
        <v>1269162</v>
      </c>
      <c r="G47" s="54">
        <v>100</v>
      </c>
      <c r="H47" s="53"/>
    </row>
    <row r="48" spans="1:8" ht="75" x14ac:dyDescent="0.25">
      <c r="A48" s="55" t="s">
        <v>387</v>
      </c>
      <c r="B48" s="56" t="s">
        <v>394</v>
      </c>
      <c r="C48" s="55" t="s">
        <v>390</v>
      </c>
      <c r="D48" s="55">
        <v>183.3</v>
      </c>
      <c r="E48" s="55">
        <v>104</v>
      </c>
      <c r="F48" s="55">
        <v>106.3</v>
      </c>
      <c r="G48" s="54">
        <v>100</v>
      </c>
      <c r="H48" s="53"/>
    </row>
    <row r="49" spans="1:8" s="95" customFormat="1" x14ac:dyDescent="0.25">
      <c r="A49" s="120" t="s">
        <v>420</v>
      </c>
      <c r="B49" s="286" t="s">
        <v>419</v>
      </c>
      <c r="C49" s="286"/>
      <c r="D49" s="286"/>
      <c r="E49" s="286"/>
      <c r="F49" s="286"/>
      <c r="G49" s="286"/>
      <c r="H49" s="286"/>
    </row>
    <row r="50" spans="1:8" ht="135" x14ac:dyDescent="0.25">
      <c r="A50" s="53" t="s">
        <v>421</v>
      </c>
      <c r="B50" s="53" t="s">
        <v>443</v>
      </c>
      <c r="C50" s="53" t="s">
        <v>28</v>
      </c>
      <c r="D50" s="53">
        <v>30</v>
      </c>
      <c r="E50" s="53">
        <v>30</v>
      </c>
      <c r="F50" s="53">
        <v>30</v>
      </c>
      <c r="G50" s="54">
        <f>F50/E50*100</f>
        <v>100</v>
      </c>
      <c r="H50" s="53"/>
    </row>
    <row r="51" spans="1:8" ht="135" x14ac:dyDescent="0.25">
      <c r="A51" s="53" t="s">
        <v>422</v>
      </c>
      <c r="B51" s="53" t="s">
        <v>444</v>
      </c>
      <c r="C51" s="53" t="s">
        <v>445</v>
      </c>
      <c r="D51" s="53" t="s">
        <v>114</v>
      </c>
      <c r="E51" s="53">
        <v>85</v>
      </c>
      <c r="F51" s="53">
        <v>85</v>
      </c>
      <c r="G51" s="54">
        <f t="shared" ref="G51:G53" si="4">F51/E51*100</f>
        <v>100</v>
      </c>
      <c r="H51" s="53"/>
    </row>
    <row r="52" spans="1:8" ht="150" x14ac:dyDescent="0.25">
      <c r="A52" s="53" t="s">
        <v>423</v>
      </c>
      <c r="B52" s="53" t="s">
        <v>446</v>
      </c>
      <c r="C52" s="53" t="s">
        <v>28</v>
      </c>
      <c r="D52" s="53" t="s">
        <v>114</v>
      </c>
      <c r="E52" s="53">
        <v>80</v>
      </c>
      <c r="F52" s="53">
        <v>80</v>
      </c>
      <c r="G52" s="54">
        <f t="shared" si="4"/>
        <v>100</v>
      </c>
      <c r="H52" s="53"/>
    </row>
    <row r="53" spans="1:8" ht="105" x14ac:dyDescent="0.25">
      <c r="A53" s="53" t="s">
        <v>424</v>
      </c>
      <c r="B53" s="53" t="s">
        <v>447</v>
      </c>
      <c r="C53" s="53" t="s">
        <v>28</v>
      </c>
      <c r="D53" s="53" t="s">
        <v>114</v>
      </c>
      <c r="E53" s="53">
        <v>5</v>
      </c>
      <c r="F53" s="53">
        <v>5</v>
      </c>
      <c r="G53" s="54">
        <f t="shared" si="4"/>
        <v>100</v>
      </c>
      <c r="H53" s="53"/>
    </row>
    <row r="54" spans="1:8" x14ac:dyDescent="0.25">
      <c r="A54" s="53" t="s">
        <v>586</v>
      </c>
      <c r="B54" s="296" t="s">
        <v>1012</v>
      </c>
      <c r="C54" s="296"/>
      <c r="D54" s="296"/>
      <c r="E54" s="296"/>
      <c r="F54" s="296"/>
      <c r="G54" s="296"/>
      <c r="H54" s="296"/>
    </row>
    <row r="55" spans="1:8" ht="75" x14ac:dyDescent="0.25">
      <c r="A55" s="53" t="s">
        <v>665</v>
      </c>
      <c r="B55" s="53" t="s">
        <v>467</v>
      </c>
      <c r="C55" s="55" t="s">
        <v>28</v>
      </c>
      <c r="D55" s="55">
        <v>250</v>
      </c>
      <c r="E55" s="55">
        <v>130</v>
      </c>
      <c r="F55" s="55">
        <v>130</v>
      </c>
      <c r="G55" s="96">
        <f>IF(F55/E55*100&gt;100,100,F55/E55*100)</f>
        <v>100</v>
      </c>
      <c r="H55" s="53"/>
    </row>
    <row r="56" spans="1:8" ht="105" x14ac:dyDescent="0.25">
      <c r="A56" s="53" t="s">
        <v>669</v>
      </c>
      <c r="B56" s="53" t="s">
        <v>1172</v>
      </c>
      <c r="C56" s="55" t="s">
        <v>28</v>
      </c>
      <c r="D56" s="55">
        <v>102.2</v>
      </c>
      <c r="E56" s="55">
        <v>102.2</v>
      </c>
      <c r="F56" s="55">
        <v>102.2</v>
      </c>
      <c r="G56" s="96">
        <f t="shared" ref="G56:G59" si="5">IF(F56/E56*100&gt;100,100,F56/E56*100)</f>
        <v>100</v>
      </c>
      <c r="H56" s="53"/>
    </row>
    <row r="57" spans="1:8" ht="60" x14ac:dyDescent="0.25">
      <c r="A57" s="53" t="s">
        <v>670</v>
      </c>
      <c r="B57" s="53" t="s">
        <v>1173</v>
      </c>
      <c r="C57" s="55" t="s">
        <v>28</v>
      </c>
      <c r="D57" s="55">
        <v>13</v>
      </c>
      <c r="E57" s="55">
        <v>15</v>
      </c>
      <c r="F57" s="55">
        <v>15</v>
      </c>
      <c r="G57" s="96">
        <f t="shared" si="5"/>
        <v>100</v>
      </c>
      <c r="H57" s="53"/>
    </row>
    <row r="58" spans="1:8" ht="90" x14ac:dyDescent="0.25">
      <c r="A58" s="53" t="s">
        <v>671</v>
      </c>
      <c r="B58" s="53" t="s">
        <v>468</v>
      </c>
      <c r="C58" s="55" t="s">
        <v>28</v>
      </c>
      <c r="D58" s="55">
        <v>103.5</v>
      </c>
      <c r="E58" s="55">
        <v>103.4</v>
      </c>
      <c r="F58" s="55">
        <v>103.4</v>
      </c>
      <c r="G58" s="96">
        <f t="shared" si="5"/>
        <v>100</v>
      </c>
      <c r="H58" s="53"/>
    </row>
    <row r="59" spans="1:8" ht="120" x14ac:dyDescent="0.25">
      <c r="A59" s="53" t="s">
        <v>672</v>
      </c>
      <c r="B59" s="53" t="s">
        <v>469</v>
      </c>
      <c r="C59" s="55" t="s">
        <v>28</v>
      </c>
      <c r="D59" s="55">
        <v>100</v>
      </c>
      <c r="E59" s="55">
        <v>103</v>
      </c>
      <c r="F59" s="55">
        <v>103</v>
      </c>
      <c r="G59" s="96">
        <f t="shared" si="5"/>
        <v>100</v>
      </c>
      <c r="H59" s="53"/>
    </row>
    <row r="60" spans="1:8" ht="15" customHeight="1" x14ac:dyDescent="0.25">
      <c r="A60" s="53" t="s">
        <v>666</v>
      </c>
      <c r="B60" s="286" t="s">
        <v>484</v>
      </c>
      <c r="C60" s="286"/>
      <c r="D60" s="286"/>
      <c r="E60" s="286"/>
      <c r="F60" s="286"/>
      <c r="G60" s="286"/>
      <c r="H60" s="286"/>
    </row>
    <row r="61" spans="1:8" ht="90" x14ac:dyDescent="0.25">
      <c r="A61" s="53" t="s">
        <v>667</v>
      </c>
      <c r="B61" s="53" t="s">
        <v>486</v>
      </c>
      <c r="C61" s="53" t="s">
        <v>28</v>
      </c>
      <c r="D61" s="53">
        <v>123</v>
      </c>
      <c r="E61" s="53">
        <v>107.7</v>
      </c>
      <c r="F61" s="53">
        <v>107.7</v>
      </c>
      <c r="G61" s="97">
        <f>F61/E61*100</f>
        <v>100</v>
      </c>
      <c r="H61" s="53"/>
    </row>
    <row r="62" spans="1:8" ht="60" x14ac:dyDescent="0.25">
      <c r="A62" s="53" t="s">
        <v>668</v>
      </c>
      <c r="B62" s="53" t="s">
        <v>487</v>
      </c>
      <c r="C62" s="53" t="s">
        <v>95</v>
      </c>
      <c r="D62" s="53">
        <v>494.2</v>
      </c>
      <c r="E62" s="53">
        <v>510</v>
      </c>
      <c r="F62" s="53">
        <v>525.5</v>
      </c>
      <c r="G62" s="97">
        <v>100</v>
      </c>
      <c r="H62" s="53"/>
    </row>
    <row r="63" spans="1:8" ht="75" x14ac:dyDescent="0.25">
      <c r="A63" s="53" t="s">
        <v>673</v>
      </c>
      <c r="B63" s="53" t="s">
        <v>488</v>
      </c>
      <c r="C63" s="53" t="s">
        <v>28</v>
      </c>
      <c r="D63" s="53">
        <v>23.56</v>
      </c>
      <c r="E63" s="53">
        <v>23.6</v>
      </c>
      <c r="F63" s="53">
        <v>24.57</v>
      </c>
      <c r="G63" s="97">
        <v>100</v>
      </c>
      <c r="H63" s="53"/>
    </row>
    <row r="64" spans="1:8" ht="60" x14ac:dyDescent="0.25">
      <c r="A64" s="53" t="s">
        <v>674</v>
      </c>
      <c r="B64" s="53" t="s">
        <v>489</v>
      </c>
      <c r="C64" s="53" t="s">
        <v>28</v>
      </c>
      <c r="D64" s="53">
        <v>118</v>
      </c>
      <c r="E64" s="53">
        <v>103</v>
      </c>
      <c r="F64" s="53">
        <v>109</v>
      </c>
      <c r="G64" s="97">
        <v>100</v>
      </c>
      <c r="H64" s="53"/>
    </row>
    <row r="65" spans="1:8" ht="45" x14ac:dyDescent="0.25">
      <c r="A65" s="53" t="s">
        <v>675</v>
      </c>
      <c r="B65" s="53" t="s">
        <v>490</v>
      </c>
      <c r="C65" s="53" t="s">
        <v>491</v>
      </c>
      <c r="D65" s="53">
        <v>2195.5</v>
      </c>
      <c r="E65" s="53">
        <v>2484.6999999999998</v>
      </c>
      <c r="F65" s="53">
        <v>2484.6999999999998</v>
      </c>
      <c r="G65" s="97">
        <f>F65/E65*100</f>
        <v>100</v>
      </c>
      <c r="H65" s="53" t="s">
        <v>492</v>
      </c>
    </row>
    <row r="66" spans="1:8" s="98" customFormat="1" ht="14.25" x14ac:dyDescent="0.2">
      <c r="A66" s="121" t="s">
        <v>676</v>
      </c>
      <c r="B66" s="286" t="s">
        <v>512</v>
      </c>
      <c r="C66" s="286"/>
      <c r="D66" s="286"/>
      <c r="E66" s="286"/>
      <c r="F66" s="286"/>
      <c r="G66" s="286"/>
      <c r="H66" s="286"/>
    </row>
    <row r="67" spans="1:8" ht="120" x14ac:dyDescent="0.25">
      <c r="A67" s="53" t="s">
        <v>677</v>
      </c>
      <c r="B67" s="53" t="s">
        <v>513</v>
      </c>
      <c r="C67" s="53" t="s">
        <v>28</v>
      </c>
      <c r="D67" s="62">
        <v>56.6</v>
      </c>
      <c r="E67" s="62">
        <v>59.8</v>
      </c>
      <c r="F67" s="62">
        <v>57.51</v>
      </c>
      <c r="G67" s="63">
        <f>F67/E67*100</f>
        <v>96.170568561872912</v>
      </c>
      <c r="H67" s="53"/>
    </row>
    <row r="68" spans="1:8" s="98" customFormat="1" ht="21" customHeight="1" x14ac:dyDescent="0.2">
      <c r="A68" s="121" t="s">
        <v>678</v>
      </c>
      <c r="B68" s="286" t="s">
        <v>1013</v>
      </c>
      <c r="C68" s="286"/>
      <c r="D68" s="286"/>
      <c r="E68" s="286"/>
      <c r="F68" s="286"/>
      <c r="G68" s="286"/>
      <c r="H68" s="286"/>
    </row>
    <row r="69" spans="1:8" ht="210" x14ac:dyDescent="0.25">
      <c r="A69" s="53" t="s">
        <v>679</v>
      </c>
      <c r="B69" s="53" t="s">
        <v>566</v>
      </c>
      <c r="C69" s="53" t="s">
        <v>28</v>
      </c>
      <c r="D69" s="52">
        <v>100</v>
      </c>
      <c r="E69" s="52">
        <v>99.7</v>
      </c>
      <c r="F69" s="52">
        <v>89.5</v>
      </c>
      <c r="G69" s="99">
        <f>ROUND((F69/E69*100),1)</f>
        <v>89.8</v>
      </c>
      <c r="H69" s="53" t="s">
        <v>567</v>
      </c>
    </row>
    <row r="70" spans="1:8" ht="165" x14ac:dyDescent="0.25">
      <c r="A70" s="53" t="s">
        <v>680</v>
      </c>
      <c r="B70" s="57" t="s">
        <v>568</v>
      </c>
      <c r="C70" s="53" t="s">
        <v>28</v>
      </c>
      <c r="D70" s="52">
        <v>52.3</v>
      </c>
      <c r="E70" s="52">
        <v>56.94</v>
      </c>
      <c r="F70" s="52">
        <v>64.099999999999994</v>
      </c>
      <c r="G70" s="99">
        <v>100</v>
      </c>
      <c r="H70" s="53" t="s">
        <v>569</v>
      </c>
    </row>
    <row r="71" spans="1:8" ht="30.75" customHeight="1" x14ac:dyDescent="0.25">
      <c r="A71" s="120" t="s">
        <v>1178</v>
      </c>
      <c r="B71" s="296" t="s">
        <v>1184</v>
      </c>
      <c r="C71" s="296"/>
      <c r="D71" s="296"/>
      <c r="E71" s="296"/>
      <c r="F71" s="296"/>
      <c r="G71" s="296"/>
      <c r="H71" s="296"/>
    </row>
    <row r="72" spans="1:8" ht="48.75" x14ac:dyDescent="0.25">
      <c r="A72" s="53" t="s">
        <v>1179</v>
      </c>
      <c r="B72" s="143" t="s">
        <v>1185</v>
      </c>
      <c r="C72" s="144" t="s">
        <v>1187</v>
      </c>
      <c r="D72" s="145">
        <v>75</v>
      </c>
      <c r="E72" s="146">
        <v>76</v>
      </c>
      <c r="F72" s="147">
        <v>76</v>
      </c>
      <c r="G72" s="148">
        <f>F72/E72*100</f>
        <v>100</v>
      </c>
      <c r="H72" s="53"/>
    </row>
    <row r="73" spans="1:8" ht="36.75" x14ac:dyDescent="0.25">
      <c r="A73" s="53" t="s">
        <v>1180</v>
      </c>
      <c r="B73" s="143" t="s">
        <v>1186</v>
      </c>
      <c r="C73" s="144" t="s">
        <v>1187</v>
      </c>
      <c r="D73" s="145">
        <v>21.07</v>
      </c>
      <c r="E73" s="146">
        <v>21.074999999999999</v>
      </c>
      <c r="F73" s="147">
        <v>21.074999999999999</v>
      </c>
      <c r="G73" s="148">
        <f>F73/E73*100</f>
        <v>100</v>
      </c>
      <c r="H73" s="53"/>
    </row>
    <row r="74" spans="1:8" s="162" customFormat="1" ht="35.25" customHeight="1" x14ac:dyDescent="0.2">
      <c r="A74" s="47" t="s">
        <v>1269</v>
      </c>
      <c r="B74" s="293" t="s">
        <v>1277</v>
      </c>
      <c r="C74" s="294"/>
      <c r="D74" s="294"/>
      <c r="E74" s="294"/>
      <c r="F74" s="294"/>
      <c r="G74" s="294"/>
      <c r="H74" s="295"/>
    </row>
    <row r="75" spans="1:8" ht="78.75" x14ac:dyDescent="0.25">
      <c r="A75" s="53" t="s">
        <v>1270</v>
      </c>
      <c r="B75" s="160" t="s">
        <v>1278</v>
      </c>
      <c r="C75" s="158" t="s">
        <v>28</v>
      </c>
      <c r="D75" s="158">
        <v>25.8</v>
      </c>
      <c r="E75" s="158">
        <v>7.2</v>
      </c>
      <c r="F75" s="158">
        <v>4.0999999999999996</v>
      </c>
      <c r="G75" s="159">
        <f>F75/E75*100</f>
        <v>56.944444444444443</v>
      </c>
      <c r="H75" s="53"/>
    </row>
    <row r="76" spans="1:8" ht="94.5" x14ac:dyDescent="0.25">
      <c r="A76" s="53" t="s">
        <v>1274</v>
      </c>
      <c r="B76" s="160" t="s">
        <v>1279</v>
      </c>
      <c r="C76" s="158" t="s">
        <v>28</v>
      </c>
      <c r="D76" s="158">
        <v>3</v>
      </c>
      <c r="E76" s="158">
        <v>2.4</v>
      </c>
      <c r="F76" s="158">
        <v>2</v>
      </c>
      <c r="G76" s="159">
        <f t="shared" ref="G76:G77" si="6">F76/E76*100</f>
        <v>83.333333333333343</v>
      </c>
      <c r="H76" s="53"/>
    </row>
    <row r="77" spans="1:8" ht="94.5" x14ac:dyDescent="0.25">
      <c r="A77" s="53" t="s">
        <v>1275</v>
      </c>
      <c r="B77" s="160" t="s">
        <v>1280</v>
      </c>
      <c r="C77" s="158" t="s">
        <v>28</v>
      </c>
      <c r="D77" s="158">
        <v>4</v>
      </c>
      <c r="E77" s="158">
        <v>4</v>
      </c>
      <c r="F77" s="158">
        <v>4</v>
      </c>
      <c r="G77" s="159">
        <f t="shared" si="6"/>
        <v>100</v>
      </c>
      <c r="H77" s="53"/>
    </row>
    <row r="78" spans="1:8" s="162" customFormat="1" ht="19.5" customHeight="1" x14ac:dyDescent="0.2">
      <c r="A78" s="47" t="s">
        <v>1328</v>
      </c>
      <c r="B78" s="290" t="s">
        <v>1329</v>
      </c>
      <c r="C78" s="291"/>
      <c r="D78" s="291"/>
      <c r="E78" s="291"/>
      <c r="F78" s="291"/>
      <c r="G78" s="291"/>
      <c r="H78" s="292"/>
    </row>
    <row r="79" spans="1:8" ht="126" x14ac:dyDescent="0.25">
      <c r="A79" s="53" t="s">
        <v>1330</v>
      </c>
      <c r="B79" s="163" t="s">
        <v>1332</v>
      </c>
      <c r="C79" s="164" t="s">
        <v>28</v>
      </c>
      <c r="D79" s="164">
        <v>69.599999999999994</v>
      </c>
      <c r="E79" s="164">
        <v>70</v>
      </c>
      <c r="F79" s="164">
        <v>70</v>
      </c>
      <c r="G79" s="165">
        <f>F79/E79*100</f>
        <v>100</v>
      </c>
      <c r="H79" s="166"/>
    </row>
    <row r="80" spans="1:8" ht="110.25" x14ac:dyDescent="0.25">
      <c r="A80" s="53" t="s">
        <v>1338</v>
      </c>
      <c r="B80" s="161" t="s">
        <v>1333</v>
      </c>
      <c r="C80" s="164" t="s">
        <v>28</v>
      </c>
      <c r="D80" s="164">
        <v>96.8</v>
      </c>
      <c r="E80" s="164">
        <v>97</v>
      </c>
      <c r="F80" s="164">
        <v>97</v>
      </c>
      <c r="G80" s="165">
        <f>F80/E80*100</f>
        <v>100</v>
      </c>
      <c r="H80" s="166"/>
    </row>
    <row r="81" spans="1:8" ht="78.75" x14ac:dyDescent="0.25">
      <c r="A81" s="53" t="s">
        <v>1339</v>
      </c>
      <c r="B81" s="167" t="s">
        <v>1334</v>
      </c>
      <c r="C81" s="164" t="s">
        <v>28</v>
      </c>
      <c r="D81" s="164">
        <v>54.5</v>
      </c>
      <c r="E81" s="164">
        <v>54.6</v>
      </c>
      <c r="F81" s="164">
        <v>54.7</v>
      </c>
      <c r="G81" s="168">
        <v>100</v>
      </c>
      <c r="H81" s="169" t="s">
        <v>1335</v>
      </c>
    </row>
    <row r="82" spans="1:8" ht="94.5" x14ac:dyDescent="0.25">
      <c r="A82" s="53" t="s">
        <v>1340</v>
      </c>
      <c r="B82" s="161" t="s">
        <v>1336</v>
      </c>
      <c r="C82" s="164" t="s">
        <v>315</v>
      </c>
      <c r="D82" s="164">
        <v>14</v>
      </c>
      <c r="E82" s="164">
        <v>37</v>
      </c>
      <c r="F82" s="164">
        <v>21</v>
      </c>
      <c r="G82" s="168">
        <f>F82/E82*100</f>
        <v>56.756756756756758</v>
      </c>
      <c r="H82" s="166" t="s">
        <v>1442</v>
      </c>
    </row>
    <row r="83" spans="1:8" ht="94.5" x14ac:dyDescent="0.25">
      <c r="A83" s="53" t="s">
        <v>1341</v>
      </c>
      <c r="B83" s="163" t="s">
        <v>1337</v>
      </c>
      <c r="C83" s="164" t="s">
        <v>28</v>
      </c>
      <c r="D83" s="164">
        <v>0.1</v>
      </c>
      <c r="E83" s="164">
        <v>0.1</v>
      </c>
      <c r="F83" s="164">
        <v>0.1</v>
      </c>
      <c r="G83" s="165">
        <f>F83/E83*100</f>
        <v>100</v>
      </c>
      <c r="H83" s="166"/>
    </row>
    <row r="84" spans="1:8" s="162" customFormat="1" ht="23.25" customHeight="1" x14ac:dyDescent="0.2">
      <c r="A84" s="47" t="s">
        <v>1388</v>
      </c>
      <c r="B84" s="287" t="s">
        <v>1387</v>
      </c>
      <c r="C84" s="288"/>
      <c r="D84" s="288"/>
      <c r="E84" s="288"/>
      <c r="F84" s="288"/>
      <c r="G84" s="288"/>
      <c r="H84" s="289"/>
    </row>
    <row r="85" spans="1:8" ht="90" x14ac:dyDescent="0.25">
      <c r="A85" s="86" t="s">
        <v>1389</v>
      </c>
      <c r="B85" s="172" t="s">
        <v>1392</v>
      </c>
      <c r="C85" s="173" t="s">
        <v>28</v>
      </c>
      <c r="D85" s="173"/>
      <c r="E85" s="173">
        <v>24</v>
      </c>
      <c r="F85" s="173">
        <v>22</v>
      </c>
      <c r="G85" s="183">
        <f>F85/E85*100</f>
        <v>91.666666666666657</v>
      </c>
      <c r="H85" s="174" t="s">
        <v>1393</v>
      </c>
    </row>
    <row r="86" spans="1:8" ht="15.75" customHeight="1" x14ac:dyDescent="0.25">
      <c r="A86" s="263" t="s">
        <v>1411</v>
      </c>
      <c r="B86" s="283" t="s">
        <v>1412</v>
      </c>
      <c r="C86" s="284"/>
      <c r="D86" s="284"/>
      <c r="E86" s="284"/>
      <c r="F86" s="284"/>
      <c r="G86" s="284"/>
      <c r="H86" s="285"/>
    </row>
    <row r="87" spans="1:8" ht="78.75" x14ac:dyDescent="0.25">
      <c r="A87" s="264" t="s">
        <v>1414</v>
      </c>
      <c r="B87" s="265" t="s">
        <v>1417</v>
      </c>
      <c r="C87" s="266" t="s">
        <v>28</v>
      </c>
      <c r="D87" s="267">
        <v>51.2</v>
      </c>
      <c r="E87" s="267">
        <v>52.9</v>
      </c>
      <c r="F87" s="267">
        <v>53.03</v>
      </c>
      <c r="G87" s="268">
        <v>100</v>
      </c>
      <c r="H87" s="269"/>
    </row>
  </sheetData>
  <mergeCells count="28">
    <mergeCell ref="A2:H2"/>
    <mergeCell ref="D4:G4"/>
    <mergeCell ref="E5:G5"/>
    <mergeCell ref="H4:H6"/>
    <mergeCell ref="D5:D6"/>
    <mergeCell ref="C4:C6"/>
    <mergeCell ref="B4:B6"/>
    <mergeCell ref="A4:A6"/>
    <mergeCell ref="B40:H40"/>
    <mergeCell ref="B37:H37"/>
    <mergeCell ref="B30:H30"/>
    <mergeCell ref="B35:H35"/>
    <mergeCell ref="B8:H8"/>
    <mergeCell ref="B13:H13"/>
    <mergeCell ref="B16:H16"/>
    <mergeCell ref="B25:H25"/>
    <mergeCell ref="B20:H20"/>
    <mergeCell ref="B86:H86"/>
    <mergeCell ref="B68:H68"/>
    <mergeCell ref="B66:H66"/>
    <mergeCell ref="B49:H49"/>
    <mergeCell ref="B44:H44"/>
    <mergeCell ref="B84:H84"/>
    <mergeCell ref="B78:H78"/>
    <mergeCell ref="B74:H74"/>
    <mergeCell ref="B71:H71"/>
    <mergeCell ref="B54:H54"/>
    <mergeCell ref="B60:H60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7E7A-5B5B-4DC6-92B2-D929CCEF24CB}">
  <sheetPr>
    <pageSetUpPr fitToPage="1"/>
  </sheetPr>
  <dimension ref="A1:J407"/>
  <sheetViews>
    <sheetView topLeftCell="A395" zoomScale="70" zoomScaleNormal="70" workbookViewId="0">
      <pane xSplit="1" topLeftCell="C1" activePane="topRight" state="frozen"/>
      <selection activeCell="A3" sqref="A3"/>
      <selection pane="topRight" activeCell="G410" sqref="G410"/>
    </sheetView>
  </sheetViews>
  <sheetFormatPr defaultRowHeight="15" x14ac:dyDescent="0.25"/>
  <cols>
    <col min="1" max="1" width="9.28515625" style="23" bestFit="1" customWidth="1"/>
    <col min="2" max="2" width="33.42578125" style="16" customWidth="1"/>
    <col min="3" max="3" width="57.5703125" style="67" customWidth="1"/>
    <col min="4" max="4" width="9.28515625" style="68" bestFit="1" customWidth="1"/>
    <col min="5" max="5" width="9.28515625" style="16" hidden="1" customWidth="1"/>
    <col min="6" max="6" width="13.140625" style="68" customWidth="1"/>
    <col min="7" max="7" width="13.5703125" style="68" customWidth="1"/>
    <col min="8" max="8" width="15.42578125" style="70" customWidth="1"/>
    <col min="9" max="9" width="29.42578125" style="6" customWidth="1"/>
    <col min="10" max="10" width="11.42578125" style="6" bestFit="1" customWidth="1"/>
    <col min="11" max="16384" width="9.140625" style="6"/>
  </cols>
  <sheetData>
    <row r="1" spans="1:9" x14ac:dyDescent="0.25">
      <c r="A1" s="349" t="s">
        <v>19</v>
      </c>
      <c r="B1" s="349"/>
      <c r="C1" s="349"/>
      <c r="D1" s="349"/>
      <c r="E1" s="349"/>
      <c r="F1" s="349"/>
      <c r="G1" s="349"/>
      <c r="H1" s="349"/>
      <c r="I1" s="349"/>
    </row>
    <row r="3" spans="1:9" ht="15" customHeight="1" x14ac:dyDescent="0.25">
      <c r="A3" s="303" t="s">
        <v>16</v>
      </c>
      <c r="B3" s="302" t="s">
        <v>64</v>
      </c>
      <c r="C3" s="350" t="s">
        <v>39</v>
      </c>
      <c r="D3" s="302" t="s">
        <v>7</v>
      </c>
      <c r="E3" s="17"/>
      <c r="F3" s="339" t="s">
        <v>20</v>
      </c>
      <c r="G3" s="339"/>
      <c r="H3" s="339"/>
      <c r="I3" s="350" t="s">
        <v>40</v>
      </c>
    </row>
    <row r="4" spans="1:9" x14ac:dyDescent="0.25">
      <c r="A4" s="303"/>
      <c r="B4" s="302"/>
      <c r="C4" s="350"/>
      <c r="D4" s="302"/>
      <c r="E4" s="339" t="s">
        <v>10</v>
      </c>
      <c r="F4" s="339" t="s">
        <v>11</v>
      </c>
      <c r="G4" s="339"/>
      <c r="H4" s="339"/>
      <c r="I4" s="350"/>
    </row>
    <row r="5" spans="1:9" ht="45" x14ac:dyDescent="0.25">
      <c r="A5" s="303"/>
      <c r="B5" s="302"/>
      <c r="C5" s="350"/>
      <c r="D5" s="302"/>
      <c r="E5" s="339"/>
      <c r="F5" s="3" t="s">
        <v>21</v>
      </c>
      <c r="G5" s="3" t="s">
        <v>22</v>
      </c>
      <c r="H5" s="69" t="s">
        <v>17</v>
      </c>
      <c r="I5" s="350"/>
    </row>
    <row r="6" spans="1:9" s="25" customFormat="1" x14ac:dyDescent="0.25">
      <c r="A6" s="21" t="s">
        <v>182</v>
      </c>
      <c r="B6" s="3">
        <v>2</v>
      </c>
      <c r="C6" s="18">
        <v>3</v>
      </c>
      <c r="D6" s="3">
        <v>4</v>
      </c>
      <c r="E6" s="3">
        <v>4</v>
      </c>
      <c r="F6" s="3">
        <v>5</v>
      </c>
      <c r="G6" s="3">
        <v>6</v>
      </c>
      <c r="H6" s="83">
        <v>7</v>
      </c>
      <c r="I6" s="18">
        <v>8</v>
      </c>
    </row>
    <row r="7" spans="1:9" ht="15" customHeight="1" x14ac:dyDescent="0.25">
      <c r="A7" s="37" t="s">
        <v>656</v>
      </c>
      <c r="B7" s="324" t="s">
        <v>805</v>
      </c>
      <c r="C7" s="325"/>
      <c r="D7" s="325"/>
      <c r="E7" s="325"/>
      <c r="F7" s="325"/>
      <c r="G7" s="325"/>
      <c r="H7" s="325"/>
      <c r="I7" s="326"/>
    </row>
    <row r="8" spans="1:9" ht="15" customHeight="1" x14ac:dyDescent="0.25">
      <c r="A8" s="38" t="s">
        <v>72</v>
      </c>
      <c r="B8" s="344" t="s">
        <v>44</v>
      </c>
      <c r="C8" s="345"/>
      <c r="D8" s="345"/>
      <c r="E8" s="345"/>
      <c r="F8" s="345"/>
      <c r="G8" s="345"/>
      <c r="H8" s="345"/>
      <c r="I8" s="346"/>
    </row>
    <row r="9" spans="1:9" ht="60" x14ac:dyDescent="0.25">
      <c r="A9" s="8" t="s">
        <v>682</v>
      </c>
      <c r="B9" s="17" t="s">
        <v>781</v>
      </c>
      <c r="C9" s="64" t="s">
        <v>41</v>
      </c>
      <c r="D9" s="3" t="s">
        <v>28</v>
      </c>
      <c r="E9" s="17"/>
      <c r="F9" s="3">
        <v>0.2</v>
      </c>
      <c r="G9" s="3">
        <v>0.2</v>
      </c>
      <c r="H9" s="69">
        <f>G9/F9*100</f>
        <v>100</v>
      </c>
      <c r="I9" s="3"/>
    </row>
    <row r="10" spans="1:9" ht="15" customHeight="1" x14ac:dyDescent="0.25">
      <c r="A10" s="37" t="s">
        <v>657</v>
      </c>
      <c r="B10" s="324" t="s">
        <v>54</v>
      </c>
      <c r="C10" s="325"/>
      <c r="D10" s="325"/>
      <c r="E10" s="325"/>
      <c r="F10" s="325"/>
      <c r="G10" s="325"/>
      <c r="H10" s="325"/>
      <c r="I10" s="326"/>
    </row>
    <row r="11" spans="1:9" ht="15" customHeight="1" x14ac:dyDescent="0.25">
      <c r="A11" s="38" t="s">
        <v>57</v>
      </c>
      <c r="B11" s="344" t="s">
        <v>830</v>
      </c>
      <c r="C11" s="345"/>
      <c r="D11" s="345"/>
      <c r="E11" s="345"/>
      <c r="F11" s="345"/>
      <c r="G11" s="345"/>
      <c r="H11" s="345"/>
      <c r="I11" s="346"/>
    </row>
    <row r="12" spans="1:9" ht="60" x14ac:dyDescent="0.25">
      <c r="A12" s="310" t="s">
        <v>97</v>
      </c>
      <c r="B12" s="339" t="s">
        <v>131</v>
      </c>
      <c r="C12" s="35" t="s">
        <v>65</v>
      </c>
      <c r="D12" s="3" t="s">
        <v>73</v>
      </c>
      <c r="E12" s="17"/>
      <c r="F12" s="3">
        <v>300</v>
      </c>
      <c r="G12" s="3">
        <v>278</v>
      </c>
      <c r="H12" s="69">
        <f t="shared" ref="H12:H47" si="0">G12/F12*100</f>
        <v>92.666666666666657</v>
      </c>
      <c r="I12" s="5"/>
    </row>
    <row r="13" spans="1:9" ht="60" x14ac:dyDescent="0.25">
      <c r="A13" s="317"/>
      <c r="B13" s="339"/>
      <c r="C13" s="35" t="s">
        <v>66</v>
      </c>
      <c r="D13" s="3" t="s">
        <v>73</v>
      </c>
      <c r="E13" s="17"/>
      <c r="F13" s="3">
        <v>55</v>
      </c>
      <c r="G13" s="3">
        <v>26</v>
      </c>
      <c r="H13" s="69">
        <f t="shared" si="0"/>
        <v>47.272727272727273</v>
      </c>
      <c r="I13" s="5" t="s">
        <v>74</v>
      </c>
    </row>
    <row r="14" spans="1:9" ht="30" x14ac:dyDescent="0.25">
      <c r="A14" s="317"/>
      <c r="B14" s="339"/>
      <c r="C14" s="35" t="s">
        <v>67</v>
      </c>
      <c r="D14" s="3" t="s">
        <v>73</v>
      </c>
      <c r="E14" s="17"/>
      <c r="F14" s="3">
        <v>521</v>
      </c>
      <c r="G14" s="3">
        <v>617</v>
      </c>
      <c r="H14" s="69">
        <v>100</v>
      </c>
      <c r="I14" s="5"/>
    </row>
    <row r="15" spans="1:9" ht="75" x14ac:dyDescent="0.25">
      <c r="A15" s="311"/>
      <c r="B15" s="339"/>
      <c r="C15" s="35" t="s">
        <v>68</v>
      </c>
      <c r="D15" s="3" t="s">
        <v>73</v>
      </c>
      <c r="E15" s="17"/>
      <c r="F15" s="3">
        <v>240</v>
      </c>
      <c r="G15" s="3">
        <v>196</v>
      </c>
      <c r="H15" s="69">
        <f t="shared" si="0"/>
        <v>81.666666666666671</v>
      </c>
      <c r="I15" s="5"/>
    </row>
    <row r="16" spans="1:9" ht="45" x14ac:dyDescent="0.25">
      <c r="A16" s="22" t="s">
        <v>683</v>
      </c>
      <c r="B16" s="17" t="s">
        <v>1025</v>
      </c>
      <c r="C16" s="35" t="s">
        <v>69</v>
      </c>
      <c r="D16" s="3" t="s">
        <v>73</v>
      </c>
      <c r="E16" s="17"/>
      <c r="F16" s="3">
        <v>2000</v>
      </c>
      <c r="G16" s="3">
        <v>1154</v>
      </c>
      <c r="H16" s="69">
        <f t="shared" si="0"/>
        <v>57.699999999999996</v>
      </c>
      <c r="I16" s="5"/>
    </row>
    <row r="17" spans="1:9" ht="45" x14ac:dyDescent="0.25">
      <c r="A17" s="22" t="s">
        <v>684</v>
      </c>
      <c r="B17" s="17" t="s">
        <v>1024</v>
      </c>
      <c r="C17" s="35" t="s">
        <v>75</v>
      </c>
      <c r="D17" s="3" t="s">
        <v>73</v>
      </c>
      <c r="E17" s="17"/>
      <c r="F17" s="3">
        <v>2100</v>
      </c>
      <c r="G17" s="3">
        <v>3112</v>
      </c>
      <c r="H17" s="69">
        <v>100</v>
      </c>
      <c r="I17" s="5"/>
    </row>
    <row r="18" spans="1:9" ht="30" x14ac:dyDescent="0.25">
      <c r="A18" s="310" t="s">
        <v>685</v>
      </c>
      <c r="B18" s="339" t="s">
        <v>782</v>
      </c>
      <c r="C18" s="35" t="s">
        <v>76</v>
      </c>
      <c r="D18" s="3" t="s">
        <v>73</v>
      </c>
      <c r="E18" s="17"/>
      <c r="F18" s="3">
        <v>34</v>
      </c>
      <c r="G18" s="3">
        <v>32</v>
      </c>
      <c r="H18" s="69">
        <f t="shared" si="0"/>
        <v>94.117647058823522</v>
      </c>
      <c r="I18" s="5"/>
    </row>
    <row r="19" spans="1:9" ht="60" x14ac:dyDescent="0.25">
      <c r="A19" s="317"/>
      <c r="B19" s="339"/>
      <c r="C19" s="35" t="s">
        <v>1099</v>
      </c>
      <c r="D19" s="3" t="s">
        <v>73</v>
      </c>
      <c r="E19" s="17"/>
      <c r="F19" s="3">
        <v>18</v>
      </c>
      <c r="G19" s="3">
        <v>26</v>
      </c>
      <c r="H19" s="69">
        <v>100</v>
      </c>
      <c r="I19" s="5"/>
    </row>
    <row r="20" spans="1:9" ht="75" x14ac:dyDescent="0.25">
      <c r="A20" s="311"/>
      <c r="B20" s="339"/>
      <c r="C20" s="35" t="s">
        <v>77</v>
      </c>
      <c r="D20" s="3" t="s">
        <v>73</v>
      </c>
      <c r="E20" s="17"/>
      <c r="F20" s="3">
        <v>485</v>
      </c>
      <c r="G20" s="3">
        <v>462</v>
      </c>
      <c r="H20" s="69">
        <f t="shared" si="0"/>
        <v>95.257731958762875</v>
      </c>
      <c r="I20" s="5"/>
    </row>
    <row r="21" spans="1:9" ht="45" x14ac:dyDescent="0.25">
      <c r="A21" s="310" t="s">
        <v>98</v>
      </c>
      <c r="B21" s="339" t="s">
        <v>783</v>
      </c>
      <c r="C21" s="35" t="s">
        <v>78</v>
      </c>
      <c r="D21" s="3" t="s">
        <v>73</v>
      </c>
      <c r="E21" s="17"/>
      <c r="F21" s="3">
        <v>2070</v>
      </c>
      <c r="G21" s="3">
        <v>2052</v>
      </c>
      <c r="H21" s="69">
        <f t="shared" si="0"/>
        <v>99.130434782608702</v>
      </c>
      <c r="I21" s="5"/>
    </row>
    <row r="22" spans="1:9" ht="45" x14ac:dyDescent="0.25">
      <c r="A22" s="311"/>
      <c r="B22" s="339"/>
      <c r="C22" s="35" t="s">
        <v>79</v>
      </c>
      <c r="D22" s="3" t="s">
        <v>73</v>
      </c>
      <c r="E22" s="17"/>
      <c r="F22" s="3">
        <v>70</v>
      </c>
      <c r="G22" s="3">
        <v>88</v>
      </c>
      <c r="H22" s="69">
        <v>100</v>
      </c>
      <c r="I22" s="5"/>
    </row>
    <row r="23" spans="1:9" ht="45" x14ac:dyDescent="0.25">
      <c r="A23" s="310" t="s">
        <v>99</v>
      </c>
      <c r="B23" s="339" t="s">
        <v>784</v>
      </c>
      <c r="C23" s="35" t="s">
        <v>80</v>
      </c>
      <c r="D23" s="3" t="s">
        <v>73</v>
      </c>
      <c r="E23" s="17"/>
      <c r="F23" s="3">
        <v>170</v>
      </c>
      <c r="G23" s="3">
        <v>195</v>
      </c>
      <c r="H23" s="69">
        <v>100</v>
      </c>
      <c r="I23" s="5"/>
    </row>
    <row r="24" spans="1:9" ht="75" x14ac:dyDescent="0.25">
      <c r="A24" s="317"/>
      <c r="B24" s="339"/>
      <c r="C24" s="35" t="s">
        <v>81</v>
      </c>
      <c r="D24" s="3" t="s">
        <v>73</v>
      </c>
      <c r="E24" s="17"/>
      <c r="F24" s="3">
        <v>32</v>
      </c>
      <c r="G24" s="3">
        <v>36</v>
      </c>
      <c r="H24" s="69">
        <v>100</v>
      </c>
      <c r="I24" s="5"/>
    </row>
    <row r="25" spans="1:9" ht="75" x14ac:dyDescent="0.25">
      <c r="A25" s="311"/>
      <c r="B25" s="339"/>
      <c r="C25" s="35" t="s">
        <v>82</v>
      </c>
      <c r="D25" s="3" t="s">
        <v>73</v>
      </c>
      <c r="E25" s="17"/>
      <c r="F25" s="3">
        <v>360</v>
      </c>
      <c r="G25" s="3">
        <v>343</v>
      </c>
      <c r="H25" s="69">
        <f t="shared" si="0"/>
        <v>95.277777777777771</v>
      </c>
      <c r="I25" s="5"/>
    </row>
    <row r="26" spans="1:9" ht="45" x14ac:dyDescent="0.25">
      <c r="A26" s="310" t="s">
        <v>100</v>
      </c>
      <c r="B26" s="339" t="s">
        <v>785</v>
      </c>
      <c r="C26" s="35" t="s">
        <v>83</v>
      </c>
      <c r="D26" s="3" t="s">
        <v>73</v>
      </c>
      <c r="E26" s="17"/>
      <c r="F26" s="3">
        <v>24550</v>
      </c>
      <c r="G26" s="3">
        <v>24848</v>
      </c>
      <c r="H26" s="69">
        <f t="shared" si="0"/>
        <v>101.21384928716904</v>
      </c>
      <c r="I26" s="5"/>
    </row>
    <row r="27" spans="1:9" ht="30" x14ac:dyDescent="0.25">
      <c r="A27" s="317"/>
      <c r="B27" s="339"/>
      <c r="C27" s="35" t="s">
        <v>84</v>
      </c>
      <c r="D27" s="3" t="s">
        <v>73</v>
      </c>
      <c r="E27" s="17"/>
      <c r="F27" s="3">
        <v>3700</v>
      </c>
      <c r="G27" s="3">
        <v>3710</v>
      </c>
      <c r="H27" s="69">
        <v>100</v>
      </c>
      <c r="I27" s="5"/>
    </row>
    <row r="28" spans="1:9" ht="30" x14ac:dyDescent="0.25">
      <c r="A28" s="311"/>
      <c r="B28" s="339"/>
      <c r="C28" s="35" t="s">
        <v>85</v>
      </c>
      <c r="D28" s="3" t="s">
        <v>73</v>
      </c>
      <c r="E28" s="17"/>
      <c r="F28" s="3">
        <v>5500</v>
      </c>
      <c r="G28" s="3">
        <v>5822</v>
      </c>
      <c r="H28" s="69">
        <v>100</v>
      </c>
      <c r="I28" s="5"/>
    </row>
    <row r="29" spans="1:9" ht="75" x14ac:dyDescent="0.25">
      <c r="A29" s="310" t="s">
        <v>686</v>
      </c>
      <c r="B29" s="339" t="s">
        <v>786</v>
      </c>
      <c r="C29" s="35" t="s">
        <v>86</v>
      </c>
      <c r="D29" s="3" t="s">
        <v>73</v>
      </c>
      <c r="E29" s="17"/>
      <c r="F29" s="3">
        <v>60000</v>
      </c>
      <c r="G29" s="3">
        <v>57488</v>
      </c>
      <c r="H29" s="69">
        <f t="shared" si="0"/>
        <v>95.813333333333333</v>
      </c>
      <c r="I29" s="5"/>
    </row>
    <row r="30" spans="1:9" ht="45" x14ac:dyDescent="0.25">
      <c r="A30" s="311"/>
      <c r="B30" s="339"/>
      <c r="C30" s="35" t="s">
        <v>87</v>
      </c>
      <c r="D30" s="3" t="s">
        <v>73</v>
      </c>
      <c r="E30" s="17"/>
      <c r="F30" s="3">
        <v>7700</v>
      </c>
      <c r="G30" s="3">
        <v>6588</v>
      </c>
      <c r="H30" s="69">
        <f t="shared" si="0"/>
        <v>85.558441558441558</v>
      </c>
      <c r="I30" s="5"/>
    </row>
    <row r="31" spans="1:9" ht="90" x14ac:dyDescent="0.25">
      <c r="A31" s="22" t="s">
        <v>687</v>
      </c>
      <c r="B31" s="17" t="s">
        <v>787</v>
      </c>
      <c r="C31" s="35" t="s">
        <v>88</v>
      </c>
      <c r="D31" s="3" t="s">
        <v>73</v>
      </c>
      <c r="E31" s="17"/>
      <c r="F31" s="3">
        <v>2</v>
      </c>
      <c r="G31" s="3">
        <v>0</v>
      </c>
      <c r="H31" s="69">
        <f t="shared" si="0"/>
        <v>0</v>
      </c>
      <c r="I31" s="5"/>
    </row>
    <row r="32" spans="1:9" ht="105" x14ac:dyDescent="0.25">
      <c r="A32" s="22" t="s">
        <v>101</v>
      </c>
      <c r="B32" s="17" t="s">
        <v>788</v>
      </c>
      <c r="C32" s="35" t="s">
        <v>89</v>
      </c>
      <c r="D32" s="3" t="s">
        <v>73</v>
      </c>
      <c r="E32" s="17"/>
      <c r="F32" s="3">
        <v>68640</v>
      </c>
      <c r="G32" s="3">
        <v>66344</v>
      </c>
      <c r="H32" s="69">
        <f t="shared" si="0"/>
        <v>96.655011655011663</v>
      </c>
      <c r="I32" s="5"/>
    </row>
    <row r="33" spans="1:9" ht="60" x14ac:dyDescent="0.25">
      <c r="A33" s="22" t="s">
        <v>688</v>
      </c>
      <c r="B33" s="17" t="s">
        <v>789</v>
      </c>
      <c r="C33" s="35" t="s">
        <v>90</v>
      </c>
      <c r="D33" s="3" t="s">
        <v>73</v>
      </c>
      <c r="E33" s="17"/>
      <c r="F33" s="3">
        <v>322</v>
      </c>
      <c r="G33" s="3">
        <v>516</v>
      </c>
      <c r="H33" s="69">
        <v>100</v>
      </c>
      <c r="I33" s="5"/>
    </row>
    <row r="34" spans="1:9" ht="30" x14ac:dyDescent="0.25">
      <c r="A34" s="310" t="s">
        <v>102</v>
      </c>
      <c r="B34" s="339" t="s">
        <v>790</v>
      </c>
      <c r="C34" s="35" t="s">
        <v>91</v>
      </c>
      <c r="D34" s="3" t="s">
        <v>73</v>
      </c>
      <c r="E34" s="17"/>
      <c r="F34" s="3">
        <v>5900</v>
      </c>
      <c r="G34" s="3">
        <v>5515</v>
      </c>
      <c r="H34" s="69">
        <f t="shared" si="0"/>
        <v>93.474576271186436</v>
      </c>
      <c r="I34" s="5"/>
    </row>
    <row r="35" spans="1:9" ht="45" x14ac:dyDescent="0.25">
      <c r="A35" s="311"/>
      <c r="B35" s="339"/>
      <c r="C35" s="35" t="s">
        <v>92</v>
      </c>
      <c r="D35" s="3" t="s">
        <v>73</v>
      </c>
      <c r="E35" s="17"/>
      <c r="F35" s="3">
        <v>400</v>
      </c>
      <c r="G35" s="3">
        <v>280</v>
      </c>
      <c r="H35" s="69">
        <f t="shared" si="0"/>
        <v>70</v>
      </c>
      <c r="I35" s="5"/>
    </row>
    <row r="36" spans="1:9" ht="60" x14ac:dyDescent="0.25">
      <c r="A36" s="22" t="s">
        <v>689</v>
      </c>
      <c r="B36" s="17" t="s">
        <v>791</v>
      </c>
      <c r="C36" s="35" t="s">
        <v>92</v>
      </c>
      <c r="D36" s="3" t="s">
        <v>94</v>
      </c>
      <c r="E36" s="17"/>
      <c r="F36" s="3">
        <v>10</v>
      </c>
      <c r="G36" s="3">
        <v>9</v>
      </c>
      <c r="H36" s="69">
        <f t="shared" si="0"/>
        <v>90</v>
      </c>
      <c r="I36" s="5"/>
    </row>
    <row r="37" spans="1:9" ht="15" customHeight="1" x14ac:dyDescent="0.25">
      <c r="A37" s="38" t="s">
        <v>58</v>
      </c>
      <c r="B37" s="344" t="s">
        <v>603</v>
      </c>
      <c r="C37" s="345"/>
      <c r="D37" s="345"/>
      <c r="E37" s="345"/>
      <c r="F37" s="345"/>
      <c r="G37" s="345"/>
      <c r="H37" s="345"/>
      <c r="I37" s="346"/>
    </row>
    <row r="38" spans="1:9" ht="105" x14ac:dyDescent="0.25">
      <c r="A38" s="22" t="s">
        <v>97</v>
      </c>
      <c r="B38" s="17" t="s">
        <v>1107</v>
      </c>
      <c r="C38" s="35" t="s">
        <v>93</v>
      </c>
      <c r="D38" s="3" t="s">
        <v>95</v>
      </c>
      <c r="E38" s="17"/>
      <c r="F38" s="3">
        <v>10</v>
      </c>
      <c r="G38" s="3">
        <v>2</v>
      </c>
      <c r="H38" s="69">
        <f t="shared" si="0"/>
        <v>20</v>
      </c>
      <c r="I38" s="5"/>
    </row>
    <row r="39" spans="1:9" x14ac:dyDescent="0.25">
      <c r="A39" s="37" t="s">
        <v>690</v>
      </c>
      <c r="B39" s="324" t="s">
        <v>104</v>
      </c>
      <c r="C39" s="325"/>
      <c r="D39" s="325"/>
      <c r="E39" s="325"/>
      <c r="F39" s="325"/>
      <c r="G39" s="325"/>
      <c r="H39" s="325"/>
      <c r="I39" s="326"/>
    </row>
    <row r="40" spans="1:9" x14ac:dyDescent="0.25">
      <c r="A40" s="38" t="s">
        <v>106</v>
      </c>
      <c r="B40" s="307" t="s">
        <v>829</v>
      </c>
      <c r="C40" s="308"/>
      <c r="D40" s="308"/>
      <c r="E40" s="308"/>
      <c r="F40" s="308"/>
      <c r="G40" s="308"/>
      <c r="H40" s="308"/>
      <c r="I40" s="309"/>
    </row>
    <row r="41" spans="1:9" ht="45" x14ac:dyDescent="0.25">
      <c r="A41" s="310" t="s">
        <v>127</v>
      </c>
      <c r="B41" s="339" t="s">
        <v>1108</v>
      </c>
      <c r="C41" s="35" t="s">
        <v>116</v>
      </c>
      <c r="D41" s="3" t="s">
        <v>95</v>
      </c>
      <c r="E41" s="17"/>
      <c r="F41" s="3">
        <v>13</v>
      </c>
      <c r="G41" s="3">
        <v>13</v>
      </c>
      <c r="H41" s="69">
        <f t="shared" si="0"/>
        <v>100</v>
      </c>
      <c r="I41" s="5"/>
    </row>
    <row r="42" spans="1:9" ht="30" x14ac:dyDescent="0.25">
      <c r="A42" s="317"/>
      <c r="B42" s="339"/>
      <c r="C42" s="35" t="s">
        <v>117</v>
      </c>
      <c r="D42" s="3" t="s">
        <v>95</v>
      </c>
      <c r="E42" s="17"/>
      <c r="F42" s="3">
        <v>1427</v>
      </c>
      <c r="G42" s="3">
        <v>1430</v>
      </c>
      <c r="H42" s="69">
        <v>100</v>
      </c>
      <c r="I42" s="5"/>
    </row>
    <row r="43" spans="1:9" ht="60" x14ac:dyDescent="0.25">
      <c r="A43" s="317"/>
      <c r="B43" s="339"/>
      <c r="C43" s="35" t="s">
        <v>118</v>
      </c>
      <c r="D43" s="3" t="s">
        <v>95</v>
      </c>
      <c r="E43" s="17"/>
      <c r="F43" s="3">
        <v>100</v>
      </c>
      <c r="G43" s="3">
        <v>97</v>
      </c>
      <c r="H43" s="69">
        <f t="shared" si="0"/>
        <v>97</v>
      </c>
      <c r="I43" s="5"/>
    </row>
    <row r="44" spans="1:9" ht="45" x14ac:dyDescent="0.25">
      <c r="A44" s="317"/>
      <c r="B44" s="339"/>
      <c r="C44" s="35" t="s">
        <v>119</v>
      </c>
      <c r="D44" s="3" t="s">
        <v>95</v>
      </c>
      <c r="E44" s="17"/>
      <c r="F44" s="3">
        <v>100</v>
      </c>
      <c r="G44" s="3">
        <v>100</v>
      </c>
      <c r="H44" s="69">
        <f t="shared" si="0"/>
        <v>100</v>
      </c>
      <c r="I44" s="5"/>
    </row>
    <row r="45" spans="1:9" ht="30" x14ac:dyDescent="0.25">
      <c r="A45" s="317"/>
      <c r="B45" s="339"/>
      <c r="C45" s="35" t="s">
        <v>120</v>
      </c>
      <c r="D45" s="3" t="s">
        <v>95</v>
      </c>
      <c r="E45" s="17"/>
      <c r="F45" s="3">
        <v>10</v>
      </c>
      <c r="G45" s="3">
        <v>11</v>
      </c>
      <c r="H45" s="69">
        <v>100</v>
      </c>
      <c r="I45" s="5"/>
    </row>
    <row r="46" spans="1:9" ht="30" x14ac:dyDescent="0.25">
      <c r="A46" s="317"/>
      <c r="B46" s="339"/>
      <c r="C46" s="35" t="s">
        <v>121</v>
      </c>
      <c r="D46" s="3" t="s">
        <v>95</v>
      </c>
      <c r="E46" s="17"/>
      <c r="F46" s="3">
        <v>713</v>
      </c>
      <c r="G46" s="3">
        <v>713</v>
      </c>
      <c r="H46" s="69">
        <f t="shared" si="0"/>
        <v>100</v>
      </c>
      <c r="I46" s="5"/>
    </row>
    <row r="47" spans="1:9" ht="30" x14ac:dyDescent="0.25">
      <c r="A47" s="317"/>
      <c r="B47" s="339"/>
      <c r="C47" s="35" t="s">
        <v>122</v>
      </c>
      <c r="D47" s="3" t="s">
        <v>95</v>
      </c>
      <c r="E47" s="17"/>
      <c r="F47" s="3">
        <v>6</v>
      </c>
      <c r="G47" s="3">
        <v>6</v>
      </c>
      <c r="H47" s="69">
        <f t="shared" si="0"/>
        <v>100</v>
      </c>
      <c r="I47" s="5"/>
    </row>
    <row r="48" spans="1:9" ht="45" x14ac:dyDescent="0.25">
      <c r="A48" s="311"/>
      <c r="B48" s="339"/>
      <c r="C48" s="35" t="s">
        <v>122</v>
      </c>
      <c r="D48" s="3" t="s">
        <v>95</v>
      </c>
      <c r="E48" s="17"/>
      <c r="F48" s="3">
        <v>0</v>
      </c>
      <c r="G48" s="3">
        <v>11</v>
      </c>
      <c r="H48" s="69">
        <v>100</v>
      </c>
      <c r="I48" s="5" t="s">
        <v>982</v>
      </c>
    </row>
    <row r="49" spans="1:10" x14ac:dyDescent="0.25">
      <c r="A49" s="38" t="s">
        <v>107</v>
      </c>
      <c r="B49" s="307" t="s">
        <v>828</v>
      </c>
      <c r="C49" s="308"/>
      <c r="D49" s="308"/>
      <c r="E49" s="308"/>
      <c r="F49" s="308"/>
      <c r="G49" s="308"/>
      <c r="H49" s="308"/>
      <c r="I49" s="309"/>
      <c r="J49" s="24"/>
    </row>
    <row r="50" spans="1:10" ht="105" x14ac:dyDescent="0.25">
      <c r="A50" s="22" t="s">
        <v>128</v>
      </c>
      <c r="B50" s="17" t="s">
        <v>1109</v>
      </c>
      <c r="C50" s="35" t="s">
        <v>123</v>
      </c>
      <c r="D50" s="3" t="s">
        <v>95</v>
      </c>
      <c r="E50" s="17"/>
      <c r="F50" s="3">
        <v>2</v>
      </c>
      <c r="G50" s="3">
        <v>17</v>
      </c>
      <c r="H50" s="69">
        <v>100</v>
      </c>
      <c r="I50" s="5"/>
    </row>
    <row r="51" spans="1:10" x14ac:dyDescent="0.25">
      <c r="A51" s="23" t="s">
        <v>213</v>
      </c>
      <c r="B51" s="324" t="s">
        <v>138</v>
      </c>
      <c r="C51" s="325"/>
      <c r="D51" s="325"/>
      <c r="E51" s="325"/>
      <c r="F51" s="325"/>
      <c r="G51" s="325"/>
      <c r="H51" s="325"/>
      <c r="I51" s="326"/>
    </row>
    <row r="52" spans="1:10" ht="15" customHeight="1" x14ac:dyDescent="0.25">
      <c r="A52" s="23" t="s">
        <v>134</v>
      </c>
      <c r="B52" s="307" t="s">
        <v>827</v>
      </c>
      <c r="C52" s="308"/>
      <c r="D52" s="308"/>
      <c r="E52" s="308"/>
      <c r="F52" s="308"/>
      <c r="G52" s="308"/>
      <c r="H52" s="308"/>
      <c r="I52" s="309"/>
      <c r="J52" s="9"/>
    </row>
    <row r="53" spans="1:10" ht="75" x14ac:dyDescent="0.25">
      <c r="A53" s="310" t="s">
        <v>162</v>
      </c>
      <c r="B53" s="347" t="s">
        <v>1110</v>
      </c>
      <c r="C53" s="35" t="s">
        <v>144</v>
      </c>
      <c r="D53" s="3" t="s">
        <v>95</v>
      </c>
      <c r="E53" s="17"/>
      <c r="F53" s="3">
        <v>48</v>
      </c>
      <c r="G53" s="3">
        <v>48</v>
      </c>
      <c r="H53" s="69">
        <f>G53/F53*100</f>
        <v>100</v>
      </c>
      <c r="I53" s="5"/>
    </row>
    <row r="54" spans="1:10" ht="30" x14ac:dyDescent="0.25">
      <c r="A54" s="317"/>
      <c r="B54" s="347"/>
      <c r="C54" s="64" t="s">
        <v>145</v>
      </c>
      <c r="D54" s="3" t="s">
        <v>95</v>
      </c>
      <c r="E54" s="17"/>
      <c r="F54" s="3">
        <v>58</v>
      </c>
      <c r="G54" s="3">
        <v>58</v>
      </c>
      <c r="H54" s="69">
        <f t="shared" ref="H54:H78" si="1">G54/F54*100</f>
        <v>100</v>
      </c>
      <c r="I54" s="5"/>
    </row>
    <row r="55" spans="1:10" ht="60" x14ac:dyDescent="0.25">
      <c r="A55" s="311"/>
      <c r="B55" s="347"/>
      <c r="C55" s="64" t="s">
        <v>146</v>
      </c>
      <c r="D55" s="3" t="s">
        <v>28</v>
      </c>
      <c r="E55" s="17"/>
      <c r="F55" s="3">
        <v>100</v>
      </c>
      <c r="G55" s="3">
        <v>100</v>
      </c>
      <c r="H55" s="69">
        <f t="shared" si="1"/>
        <v>100</v>
      </c>
      <c r="I55" s="5"/>
    </row>
    <row r="56" spans="1:10" ht="57.75" customHeight="1" x14ac:dyDescent="0.25">
      <c r="A56" s="22" t="s">
        <v>163</v>
      </c>
      <c r="B56" s="5" t="s">
        <v>1111</v>
      </c>
      <c r="C56" s="64" t="s">
        <v>149</v>
      </c>
      <c r="D56" s="3" t="s">
        <v>28</v>
      </c>
      <c r="E56" s="17"/>
      <c r="F56" s="3">
        <v>100</v>
      </c>
      <c r="G56" s="3">
        <v>100</v>
      </c>
      <c r="H56" s="69">
        <f t="shared" si="1"/>
        <v>100</v>
      </c>
      <c r="I56" s="5"/>
    </row>
    <row r="57" spans="1:10" ht="57.75" customHeight="1" x14ac:dyDescent="0.25">
      <c r="A57" s="22" t="s">
        <v>164</v>
      </c>
      <c r="B57" s="17" t="s">
        <v>1112</v>
      </c>
      <c r="C57" s="64" t="s">
        <v>149</v>
      </c>
      <c r="D57" s="3" t="s">
        <v>28</v>
      </c>
      <c r="E57" s="17"/>
      <c r="F57" s="3">
        <v>100</v>
      </c>
      <c r="G57" s="3">
        <v>100</v>
      </c>
      <c r="H57" s="69">
        <f>G57/F57*100</f>
        <v>100</v>
      </c>
      <c r="I57" s="5"/>
    </row>
    <row r="58" spans="1:10" ht="20.25" customHeight="1" x14ac:dyDescent="0.25">
      <c r="A58" s="310" t="s">
        <v>165</v>
      </c>
      <c r="B58" s="339" t="s">
        <v>1113</v>
      </c>
      <c r="C58" s="64" t="s">
        <v>147</v>
      </c>
      <c r="D58" s="3" t="s">
        <v>95</v>
      </c>
      <c r="E58" s="17"/>
      <c r="F58" s="3">
        <v>66</v>
      </c>
      <c r="G58" s="3">
        <v>66</v>
      </c>
      <c r="H58" s="69">
        <f t="shared" si="1"/>
        <v>100</v>
      </c>
      <c r="I58" s="5"/>
    </row>
    <row r="59" spans="1:10" ht="120" x14ac:dyDescent="0.25">
      <c r="A59" s="311"/>
      <c r="B59" s="339"/>
      <c r="C59" s="64" t="s">
        <v>148</v>
      </c>
      <c r="D59" s="3" t="s">
        <v>28</v>
      </c>
      <c r="E59" s="17"/>
      <c r="F59" s="3">
        <v>100</v>
      </c>
      <c r="G59" s="3">
        <v>100</v>
      </c>
      <c r="H59" s="69">
        <f t="shared" si="1"/>
        <v>100</v>
      </c>
      <c r="I59" s="5"/>
    </row>
    <row r="60" spans="1:10" ht="19.5" customHeight="1" x14ac:dyDescent="0.25">
      <c r="A60" s="310" t="s">
        <v>166</v>
      </c>
      <c r="B60" s="339" t="s">
        <v>1114</v>
      </c>
      <c r="C60" s="64" t="s">
        <v>150</v>
      </c>
      <c r="D60" s="3" t="s">
        <v>95</v>
      </c>
      <c r="E60" s="17"/>
      <c r="F60" s="3">
        <v>51</v>
      </c>
      <c r="G60" s="3">
        <v>51</v>
      </c>
      <c r="H60" s="69">
        <f t="shared" si="1"/>
        <v>100</v>
      </c>
      <c r="I60" s="5"/>
    </row>
    <row r="61" spans="1:10" ht="30" x14ac:dyDescent="0.25">
      <c r="A61" s="317"/>
      <c r="B61" s="339"/>
      <c r="C61" s="64" t="s">
        <v>151</v>
      </c>
      <c r="D61" s="3"/>
      <c r="E61" s="17"/>
      <c r="F61" s="3">
        <v>100</v>
      </c>
      <c r="G61" s="3">
        <v>100</v>
      </c>
      <c r="H61" s="69">
        <f t="shared" si="1"/>
        <v>100</v>
      </c>
      <c r="I61" s="5"/>
    </row>
    <row r="62" spans="1:10" ht="75" x14ac:dyDescent="0.25">
      <c r="A62" s="311"/>
      <c r="B62" s="339"/>
      <c r="C62" s="64" t="s">
        <v>152</v>
      </c>
      <c r="D62" s="3" t="s">
        <v>28</v>
      </c>
      <c r="E62" s="17"/>
      <c r="F62" s="3">
        <v>9.9</v>
      </c>
      <c r="G62" s="3">
        <v>9.9</v>
      </c>
      <c r="H62" s="69">
        <f t="shared" si="1"/>
        <v>100</v>
      </c>
      <c r="I62" s="5"/>
    </row>
    <row r="63" spans="1:10" ht="60" x14ac:dyDescent="0.25">
      <c r="A63" s="22" t="s">
        <v>167</v>
      </c>
      <c r="B63" s="5" t="s">
        <v>1115</v>
      </c>
      <c r="C63" s="64" t="s">
        <v>153</v>
      </c>
      <c r="D63" s="3" t="s">
        <v>28</v>
      </c>
      <c r="E63" s="17"/>
      <c r="F63" s="3">
        <v>100</v>
      </c>
      <c r="G63" s="3">
        <v>100</v>
      </c>
      <c r="H63" s="69">
        <f t="shared" si="1"/>
        <v>100</v>
      </c>
      <c r="I63" s="5"/>
    </row>
    <row r="64" spans="1:10" ht="45" x14ac:dyDescent="0.25">
      <c r="A64" s="22" t="s">
        <v>168</v>
      </c>
      <c r="B64" s="5" t="s">
        <v>1116</v>
      </c>
      <c r="C64" s="64" t="s">
        <v>154</v>
      </c>
      <c r="D64" s="3" t="s">
        <v>28</v>
      </c>
      <c r="E64" s="17"/>
      <c r="F64" s="3">
        <v>100</v>
      </c>
      <c r="G64" s="3">
        <v>100</v>
      </c>
      <c r="H64" s="69">
        <f t="shared" si="1"/>
        <v>100</v>
      </c>
      <c r="I64" s="5"/>
    </row>
    <row r="65" spans="1:9" ht="45" x14ac:dyDescent="0.25">
      <c r="A65" s="22" t="s">
        <v>169</v>
      </c>
      <c r="B65" s="5" t="s">
        <v>1117</v>
      </c>
      <c r="C65" s="64" t="s">
        <v>155</v>
      </c>
      <c r="D65" s="3" t="s">
        <v>28</v>
      </c>
      <c r="E65" s="17"/>
      <c r="F65" s="3">
        <v>100</v>
      </c>
      <c r="G65" s="3">
        <v>100</v>
      </c>
      <c r="H65" s="69">
        <f t="shared" si="1"/>
        <v>100</v>
      </c>
      <c r="I65" s="5"/>
    </row>
    <row r="66" spans="1:9" ht="60" x14ac:dyDescent="0.25">
      <c r="A66" s="22" t="s">
        <v>170</v>
      </c>
      <c r="B66" s="5" t="s">
        <v>1118</v>
      </c>
      <c r="C66" s="64" t="s">
        <v>156</v>
      </c>
      <c r="D66" s="3" t="s">
        <v>95</v>
      </c>
      <c r="E66" s="17"/>
      <c r="F66" s="3">
        <v>3</v>
      </c>
      <c r="G66" s="3">
        <v>3</v>
      </c>
      <c r="H66" s="69">
        <f t="shared" si="1"/>
        <v>100</v>
      </c>
      <c r="I66" s="5"/>
    </row>
    <row r="67" spans="1:9" ht="60" x14ac:dyDescent="0.25">
      <c r="A67" s="22" t="s">
        <v>171</v>
      </c>
      <c r="B67" s="5" t="s">
        <v>1119</v>
      </c>
      <c r="C67" s="64" t="s">
        <v>157</v>
      </c>
      <c r="D67" s="3" t="s">
        <v>95</v>
      </c>
      <c r="E67" s="17"/>
      <c r="F67" s="3">
        <v>4</v>
      </c>
      <c r="G67" s="3">
        <v>4</v>
      </c>
      <c r="H67" s="69">
        <f t="shared" si="1"/>
        <v>100</v>
      </c>
      <c r="I67" s="5"/>
    </row>
    <row r="68" spans="1:9" ht="60" x14ac:dyDescent="0.25">
      <c r="A68" s="22" t="s">
        <v>172</v>
      </c>
      <c r="B68" s="5" t="s">
        <v>1120</v>
      </c>
      <c r="C68" s="64" t="s">
        <v>158</v>
      </c>
      <c r="D68" s="3" t="s">
        <v>28</v>
      </c>
      <c r="E68" s="17"/>
      <c r="F68" s="3">
        <v>100</v>
      </c>
      <c r="G68" s="3">
        <v>100</v>
      </c>
      <c r="H68" s="69">
        <f t="shared" si="1"/>
        <v>100</v>
      </c>
      <c r="I68" s="5"/>
    </row>
    <row r="69" spans="1:9" ht="45" x14ac:dyDescent="0.25">
      <c r="A69" s="310" t="s">
        <v>173</v>
      </c>
      <c r="B69" s="347" t="s">
        <v>1121</v>
      </c>
      <c r="C69" s="64" t="s">
        <v>159</v>
      </c>
      <c r="D69" s="3" t="s">
        <v>28</v>
      </c>
      <c r="E69" s="17"/>
      <c r="F69" s="3">
        <v>15</v>
      </c>
      <c r="G69" s="3">
        <v>17.399999999999999</v>
      </c>
      <c r="H69" s="69">
        <v>100</v>
      </c>
      <c r="I69" s="5"/>
    </row>
    <row r="70" spans="1:9" ht="45" x14ac:dyDescent="0.25">
      <c r="A70" s="311"/>
      <c r="B70" s="347"/>
      <c r="C70" s="64" t="s">
        <v>160</v>
      </c>
      <c r="D70" s="3" t="s">
        <v>73</v>
      </c>
      <c r="E70" s="17"/>
      <c r="F70" s="3">
        <v>10</v>
      </c>
      <c r="G70" s="3">
        <v>10</v>
      </c>
      <c r="H70" s="69">
        <f t="shared" si="1"/>
        <v>100</v>
      </c>
      <c r="I70" s="5"/>
    </row>
    <row r="71" spans="1:9" ht="45" x14ac:dyDescent="0.25">
      <c r="A71" s="22" t="s">
        <v>174</v>
      </c>
      <c r="B71" s="5" t="s">
        <v>1122</v>
      </c>
      <c r="C71" s="64" t="s">
        <v>1100</v>
      </c>
      <c r="D71" s="3" t="s">
        <v>28</v>
      </c>
      <c r="E71" s="17"/>
      <c r="F71" s="3">
        <v>100</v>
      </c>
      <c r="G71" s="3">
        <v>100</v>
      </c>
      <c r="H71" s="69">
        <f t="shared" si="1"/>
        <v>100</v>
      </c>
      <c r="I71" s="5"/>
    </row>
    <row r="72" spans="1:9" ht="15" customHeight="1" x14ac:dyDescent="0.25">
      <c r="A72" s="23" t="s">
        <v>135</v>
      </c>
      <c r="B72" s="307" t="s">
        <v>826</v>
      </c>
      <c r="C72" s="308"/>
      <c r="D72" s="308"/>
      <c r="E72" s="308"/>
      <c r="F72" s="308"/>
      <c r="G72" s="308"/>
      <c r="H72" s="308"/>
      <c r="I72" s="309"/>
    </row>
    <row r="73" spans="1:9" ht="135" x14ac:dyDescent="0.25">
      <c r="A73" s="22" t="s">
        <v>179</v>
      </c>
      <c r="B73" s="5" t="s">
        <v>1123</v>
      </c>
      <c r="C73" s="35" t="s">
        <v>161</v>
      </c>
      <c r="D73" s="3" t="s">
        <v>28</v>
      </c>
      <c r="E73" s="17"/>
      <c r="F73" s="3">
        <v>100</v>
      </c>
      <c r="G73" s="3">
        <v>100</v>
      </c>
      <c r="H73" s="69">
        <f t="shared" si="1"/>
        <v>100</v>
      </c>
      <c r="I73" s="5"/>
    </row>
    <row r="74" spans="1:9" ht="15" customHeight="1" x14ac:dyDescent="0.25">
      <c r="A74" s="23" t="s">
        <v>136</v>
      </c>
      <c r="B74" s="307" t="s">
        <v>825</v>
      </c>
      <c r="C74" s="308"/>
      <c r="D74" s="308"/>
      <c r="E74" s="308"/>
      <c r="F74" s="308"/>
      <c r="G74" s="308"/>
      <c r="H74" s="308"/>
      <c r="I74" s="309"/>
    </row>
    <row r="75" spans="1:9" ht="92.25" customHeight="1" x14ac:dyDescent="0.25">
      <c r="A75" s="22" t="s">
        <v>183</v>
      </c>
      <c r="B75" s="17" t="s">
        <v>1118</v>
      </c>
      <c r="C75" s="35" t="s">
        <v>180</v>
      </c>
      <c r="D75" s="3" t="s">
        <v>73</v>
      </c>
      <c r="E75" s="17"/>
      <c r="F75" s="3">
        <v>6901</v>
      </c>
      <c r="G75" s="3">
        <v>6729</v>
      </c>
      <c r="H75" s="69">
        <f t="shared" si="1"/>
        <v>97.507607593102449</v>
      </c>
      <c r="I75" s="5"/>
    </row>
    <row r="76" spans="1:9" ht="60" x14ac:dyDescent="0.25">
      <c r="A76" s="22" t="s">
        <v>184</v>
      </c>
      <c r="B76" s="17" t="s">
        <v>1120</v>
      </c>
      <c r="C76" s="35" t="s">
        <v>181</v>
      </c>
      <c r="D76" s="3" t="s">
        <v>95</v>
      </c>
      <c r="E76" s="17"/>
      <c r="F76" s="3">
        <v>15</v>
      </c>
      <c r="G76" s="3">
        <v>15</v>
      </c>
      <c r="H76" s="69">
        <f t="shared" si="1"/>
        <v>100</v>
      </c>
      <c r="I76" s="5"/>
    </row>
    <row r="77" spans="1:9" ht="15" customHeight="1" x14ac:dyDescent="0.25">
      <c r="A77" s="23" t="s">
        <v>137</v>
      </c>
      <c r="B77" s="307" t="s">
        <v>608</v>
      </c>
      <c r="C77" s="308"/>
      <c r="D77" s="308"/>
      <c r="E77" s="308"/>
      <c r="F77" s="308"/>
      <c r="G77" s="308"/>
      <c r="H77" s="308"/>
      <c r="I77" s="309"/>
    </row>
    <row r="78" spans="1:9" ht="15" customHeight="1" x14ac:dyDescent="0.25">
      <c r="A78" s="22" t="s">
        <v>191</v>
      </c>
      <c r="B78" s="17" t="s">
        <v>1025</v>
      </c>
      <c r="C78" s="35" t="s">
        <v>185</v>
      </c>
      <c r="D78" s="3" t="s">
        <v>95</v>
      </c>
      <c r="E78" s="17"/>
      <c r="F78" s="3">
        <v>7</v>
      </c>
      <c r="G78" s="3">
        <v>7</v>
      </c>
      <c r="H78" s="69">
        <f t="shared" si="1"/>
        <v>100</v>
      </c>
      <c r="I78" s="5"/>
    </row>
    <row r="79" spans="1:9" ht="30" x14ac:dyDescent="0.25">
      <c r="A79" s="22" t="s">
        <v>192</v>
      </c>
      <c r="B79" s="17" t="s">
        <v>1043</v>
      </c>
      <c r="C79" s="35" t="s">
        <v>186</v>
      </c>
      <c r="D79" s="3" t="s">
        <v>95</v>
      </c>
      <c r="E79" s="17"/>
      <c r="F79" s="3">
        <v>6</v>
      </c>
      <c r="G79" s="3">
        <v>3</v>
      </c>
      <c r="H79" s="69"/>
      <c r="I79" s="5"/>
    </row>
    <row r="80" spans="1:9" ht="45" x14ac:dyDescent="0.25">
      <c r="A80" s="22" t="s">
        <v>193</v>
      </c>
      <c r="B80" s="17" t="s">
        <v>1124</v>
      </c>
      <c r="C80" s="35" t="s">
        <v>185</v>
      </c>
      <c r="D80" s="3" t="s">
        <v>95</v>
      </c>
      <c r="E80" s="17"/>
      <c r="F80" s="3">
        <v>7</v>
      </c>
      <c r="G80" s="3">
        <v>7</v>
      </c>
      <c r="H80" s="69"/>
      <c r="I80" s="5"/>
    </row>
    <row r="81" spans="1:9" ht="60" x14ac:dyDescent="0.25">
      <c r="A81" s="22" t="s">
        <v>691</v>
      </c>
      <c r="B81" s="17" t="s">
        <v>1115</v>
      </c>
      <c r="C81" s="35" t="s">
        <v>186</v>
      </c>
      <c r="D81" s="3" t="s">
        <v>95</v>
      </c>
      <c r="E81" s="17"/>
      <c r="F81" s="3">
        <v>6</v>
      </c>
      <c r="G81" s="3">
        <v>3</v>
      </c>
      <c r="H81" s="69"/>
      <c r="I81" s="5"/>
    </row>
    <row r="82" spans="1:9" ht="75" x14ac:dyDescent="0.25">
      <c r="A82" s="22" t="s">
        <v>692</v>
      </c>
      <c r="B82" s="17" t="s">
        <v>1125</v>
      </c>
      <c r="C82" s="35" t="s">
        <v>188</v>
      </c>
      <c r="D82" s="3" t="s">
        <v>95</v>
      </c>
      <c r="E82" s="17"/>
      <c r="F82" s="3">
        <v>0</v>
      </c>
      <c r="G82" s="3">
        <v>0</v>
      </c>
      <c r="H82" s="69"/>
      <c r="I82" s="5"/>
    </row>
    <row r="83" spans="1:9" ht="60" x14ac:dyDescent="0.25">
      <c r="A83" s="22" t="s">
        <v>693</v>
      </c>
      <c r="B83" s="17" t="s">
        <v>1120</v>
      </c>
      <c r="C83" s="35" t="s">
        <v>187</v>
      </c>
      <c r="D83" s="3" t="s">
        <v>95</v>
      </c>
      <c r="E83" s="17"/>
      <c r="F83" s="3">
        <v>3</v>
      </c>
      <c r="G83" s="3">
        <v>1</v>
      </c>
      <c r="H83" s="69"/>
      <c r="I83" s="5"/>
    </row>
    <row r="84" spans="1:9" ht="15" customHeight="1" x14ac:dyDescent="0.25">
      <c r="A84" s="23" t="s">
        <v>247</v>
      </c>
      <c r="B84" s="332" t="s">
        <v>262</v>
      </c>
      <c r="C84" s="333"/>
      <c r="D84" s="333"/>
      <c r="E84" s="333"/>
      <c r="F84" s="333"/>
      <c r="G84" s="333"/>
      <c r="H84" s="333"/>
      <c r="I84" s="334"/>
    </row>
    <row r="85" spans="1:9" ht="15" customHeight="1" x14ac:dyDescent="0.25">
      <c r="A85" s="23" t="s">
        <v>220</v>
      </c>
      <c r="B85" s="335" t="s">
        <v>824</v>
      </c>
      <c r="C85" s="336"/>
      <c r="D85" s="336"/>
      <c r="E85" s="336"/>
      <c r="F85" s="336"/>
      <c r="G85" s="336"/>
      <c r="H85" s="336"/>
      <c r="I85" s="337"/>
    </row>
    <row r="86" spans="1:9" ht="45" customHeight="1" x14ac:dyDescent="0.25">
      <c r="A86" s="310" t="s">
        <v>248</v>
      </c>
      <c r="B86" s="342" t="s">
        <v>1126</v>
      </c>
      <c r="C86" s="64" t="s">
        <v>230</v>
      </c>
      <c r="D86" s="3" t="s">
        <v>232</v>
      </c>
      <c r="E86" s="17"/>
      <c r="F86" s="3">
        <v>437.46199999999999</v>
      </c>
      <c r="G86" s="3">
        <v>437.46170000000001</v>
      </c>
      <c r="H86" s="69">
        <f>G86/F86*100</f>
        <v>99.999931422614992</v>
      </c>
      <c r="I86" s="5"/>
    </row>
    <row r="87" spans="1:9" ht="63" customHeight="1" x14ac:dyDescent="0.25">
      <c r="A87" s="311"/>
      <c r="B87" s="342"/>
      <c r="C87" s="64" t="s">
        <v>231</v>
      </c>
      <c r="D87" s="3" t="s">
        <v>232</v>
      </c>
      <c r="E87" s="17"/>
      <c r="F87" s="3">
        <v>456.02100000000002</v>
      </c>
      <c r="G87" s="3">
        <v>456.02100000000002</v>
      </c>
      <c r="H87" s="69">
        <f t="shared" ref="H87:H96" si="2">G87/F87*100</f>
        <v>100</v>
      </c>
      <c r="I87" s="5"/>
    </row>
    <row r="88" spans="1:9" ht="60" customHeight="1" x14ac:dyDescent="0.25">
      <c r="A88" s="22" t="s">
        <v>249</v>
      </c>
      <c r="B88" s="11" t="s">
        <v>792</v>
      </c>
      <c r="C88" s="64" t="s">
        <v>233</v>
      </c>
      <c r="D88" s="3" t="s">
        <v>232</v>
      </c>
      <c r="E88" s="17"/>
      <c r="F88" s="3">
        <v>225.57</v>
      </c>
      <c r="G88" s="3">
        <v>225.57</v>
      </c>
      <c r="H88" s="69">
        <f t="shared" si="2"/>
        <v>100</v>
      </c>
      <c r="I88" s="5"/>
    </row>
    <row r="89" spans="1:9" ht="60.75" customHeight="1" x14ac:dyDescent="0.25">
      <c r="A89" s="22" t="s">
        <v>250</v>
      </c>
      <c r="B89" s="11" t="s">
        <v>1127</v>
      </c>
      <c r="C89" s="66" t="s">
        <v>230</v>
      </c>
      <c r="D89" s="3" t="s">
        <v>232</v>
      </c>
      <c r="E89" s="17"/>
      <c r="F89" s="3">
        <v>437.46199999999999</v>
      </c>
      <c r="G89" s="3">
        <v>437.46170000000001</v>
      </c>
      <c r="H89" s="69">
        <f t="shared" si="2"/>
        <v>99.999931422614992</v>
      </c>
      <c r="I89" s="5"/>
    </row>
    <row r="90" spans="1:9" ht="53.25" customHeight="1" x14ac:dyDescent="0.25">
      <c r="A90" s="310" t="s">
        <v>251</v>
      </c>
      <c r="B90" s="351" t="s">
        <v>234</v>
      </c>
      <c r="C90" s="30" t="s">
        <v>235</v>
      </c>
      <c r="D90" s="3" t="s">
        <v>237</v>
      </c>
      <c r="E90" s="17"/>
      <c r="F90" s="3">
        <v>45459</v>
      </c>
      <c r="G90" s="3">
        <v>45495</v>
      </c>
      <c r="H90" s="69">
        <f t="shared" si="2"/>
        <v>100.07919223916055</v>
      </c>
      <c r="I90" s="5"/>
    </row>
    <row r="91" spans="1:9" ht="53.25" customHeight="1" x14ac:dyDescent="0.25">
      <c r="A91" s="311"/>
      <c r="B91" s="351"/>
      <c r="C91" s="45" t="s">
        <v>236</v>
      </c>
      <c r="D91" s="3" t="s">
        <v>95</v>
      </c>
      <c r="E91" s="17"/>
      <c r="F91" s="3">
        <v>22</v>
      </c>
      <c r="G91" s="3">
        <v>22</v>
      </c>
      <c r="H91" s="69">
        <f t="shared" si="2"/>
        <v>100</v>
      </c>
      <c r="I91" s="5"/>
    </row>
    <row r="92" spans="1:9" ht="69.75" customHeight="1" x14ac:dyDescent="0.25">
      <c r="A92" s="22" t="s">
        <v>252</v>
      </c>
      <c r="B92" s="11" t="s">
        <v>238</v>
      </c>
      <c r="C92" s="45" t="s">
        <v>235</v>
      </c>
      <c r="D92" s="3" t="s">
        <v>237</v>
      </c>
      <c r="E92" s="17"/>
      <c r="F92" s="3">
        <v>45459</v>
      </c>
      <c r="G92" s="3">
        <v>45459</v>
      </c>
      <c r="H92" s="69">
        <f t="shared" si="2"/>
        <v>100</v>
      </c>
      <c r="I92" s="5"/>
    </row>
    <row r="93" spans="1:9" ht="75" x14ac:dyDescent="0.25">
      <c r="A93" s="22" t="s">
        <v>253</v>
      </c>
      <c r="B93" s="31" t="s">
        <v>239</v>
      </c>
      <c r="C93" s="64" t="s">
        <v>240</v>
      </c>
      <c r="D93" s="3" t="s">
        <v>241</v>
      </c>
      <c r="E93" s="17"/>
      <c r="F93" s="3">
        <v>2521.3000000000002</v>
      </c>
      <c r="G93" s="3">
        <v>2521.3200000000002</v>
      </c>
      <c r="H93" s="69">
        <f t="shared" si="2"/>
        <v>100.00079324158173</v>
      </c>
      <c r="I93" s="5"/>
    </row>
    <row r="94" spans="1:9" ht="25.5" customHeight="1" x14ac:dyDescent="0.25">
      <c r="A94" s="310" t="s">
        <v>254</v>
      </c>
      <c r="B94" s="339" t="s">
        <v>242</v>
      </c>
      <c r="C94" s="35" t="s">
        <v>243</v>
      </c>
      <c r="D94" s="3" t="s">
        <v>95</v>
      </c>
      <c r="E94" s="17"/>
      <c r="F94" s="3">
        <v>580</v>
      </c>
      <c r="G94" s="3">
        <v>580</v>
      </c>
      <c r="H94" s="69">
        <f t="shared" si="2"/>
        <v>100</v>
      </c>
      <c r="I94" s="5"/>
    </row>
    <row r="95" spans="1:9" x14ac:dyDescent="0.25">
      <c r="A95" s="311"/>
      <c r="B95" s="339"/>
      <c r="C95" s="45" t="s">
        <v>244</v>
      </c>
      <c r="D95" s="3" t="s">
        <v>95</v>
      </c>
      <c r="E95" s="17"/>
      <c r="F95" s="3">
        <v>186</v>
      </c>
      <c r="G95" s="3">
        <v>186</v>
      </c>
      <c r="H95" s="69">
        <f t="shared" si="2"/>
        <v>100</v>
      </c>
      <c r="I95" s="5"/>
    </row>
    <row r="96" spans="1:9" ht="75" x14ac:dyDescent="0.25">
      <c r="A96" s="22" t="s">
        <v>255</v>
      </c>
      <c r="B96" s="17" t="s">
        <v>245</v>
      </c>
      <c r="C96" s="64" t="s">
        <v>246</v>
      </c>
      <c r="D96" s="3" t="s">
        <v>95</v>
      </c>
      <c r="E96" s="17"/>
      <c r="F96" s="3">
        <v>1685</v>
      </c>
      <c r="G96" s="3">
        <v>1685</v>
      </c>
      <c r="H96" s="69">
        <f t="shared" si="2"/>
        <v>100</v>
      </c>
      <c r="I96" s="5"/>
    </row>
    <row r="97" spans="1:9" ht="15" customHeight="1" x14ac:dyDescent="0.25">
      <c r="A97" s="22" t="s">
        <v>221</v>
      </c>
      <c r="B97" s="338" t="s">
        <v>823</v>
      </c>
      <c r="C97" s="338"/>
      <c r="D97" s="338"/>
      <c r="E97" s="338"/>
      <c r="F97" s="338"/>
      <c r="G97" s="338"/>
      <c r="H97" s="338"/>
      <c r="I97" s="338"/>
    </row>
    <row r="98" spans="1:9" ht="75.75" customHeight="1" x14ac:dyDescent="0.25">
      <c r="A98" s="22" t="s">
        <v>259</v>
      </c>
      <c r="B98" s="11" t="s">
        <v>1128</v>
      </c>
      <c r="C98" s="64" t="s">
        <v>256</v>
      </c>
      <c r="D98" s="3" t="s">
        <v>257</v>
      </c>
      <c r="E98" s="17"/>
      <c r="F98" s="3">
        <v>415</v>
      </c>
      <c r="G98" s="3">
        <v>415</v>
      </c>
      <c r="H98" s="69">
        <f>G98/F98*100</f>
        <v>100</v>
      </c>
      <c r="I98" s="5"/>
    </row>
    <row r="99" spans="1:9" ht="15" customHeight="1" x14ac:dyDescent="0.25">
      <c r="A99" s="22" t="s">
        <v>222</v>
      </c>
      <c r="B99" s="338" t="s">
        <v>822</v>
      </c>
      <c r="C99" s="338"/>
      <c r="D99" s="338"/>
      <c r="E99" s="338"/>
      <c r="F99" s="338"/>
      <c r="G99" s="338"/>
      <c r="H99" s="338"/>
      <c r="I99" s="338"/>
    </row>
    <row r="100" spans="1:9" ht="181.5" customHeight="1" x14ac:dyDescent="0.25">
      <c r="A100" s="22" t="s">
        <v>260</v>
      </c>
      <c r="B100" s="11" t="s">
        <v>792</v>
      </c>
      <c r="C100" s="64" t="s">
        <v>258</v>
      </c>
      <c r="D100" s="3" t="s">
        <v>232</v>
      </c>
      <c r="E100" s="17"/>
      <c r="F100" s="3">
        <v>3.927</v>
      </c>
      <c r="G100" s="3">
        <v>2.8435000000000001</v>
      </c>
      <c r="H100" s="69">
        <f>G100/F100*100</f>
        <v>72.408963585434165</v>
      </c>
      <c r="I100" s="5"/>
    </row>
    <row r="101" spans="1:9" s="29" customFormat="1" ht="15" customHeight="1" x14ac:dyDescent="0.2">
      <c r="A101" s="71" t="s">
        <v>660</v>
      </c>
      <c r="B101" s="352" t="s">
        <v>278</v>
      </c>
      <c r="C101" s="352"/>
      <c r="D101" s="352"/>
      <c r="E101" s="352"/>
      <c r="F101" s="352"/>
      <c r="G101" s="352"/>
      <c r="H101" s="352"/>
      <c r="I101" s="352"/>
    </row>
    <row r="102" spans="1:9" ht="15" customHeight="1" x14ac:dyDescent="0.25">
      <c r="A102" s="22" t="s">
        <v>281</v>
      </c>
      <c r="B102" s="338" t="s">
        <v>821</v>
      </c>
      <c r="C102" s="338"/>
      <c r="D102" s="338"/>
      <c r="E102" s="338"/>
      <c r="F102" s="338"/>
      <c r="G102" s="338"/>
      <c r="H102" s="338"/>
      <c r="I102" s="338"/>
    </row>
    <row r="103" spans="1:9" ht="62.25" customHeight="1" x14ac:dyDescent="0.25">
      <c r="A103" s="310" t="s">
        <v>293</v>
      </c>
      <c r="B103" s="342" t="s">
        <v>983</v>
      </c>
      <c r="C103" s="64" t="s">
        <v>287</v>
      </c>
      <c r="D103" s="3" t="s">
        <v>95</v>
      </c>
      <c r="E103" s="17"/>
      <c r="F103" s="3">
        <v>2</v>
      </c>
      <c r="G103" s="3">
        <v>2</v>
      </c>
      <c r="H103" s="69">
        <f>G103/F103*100</f>
        <v>100</v>
      </c>
      <c r="I103" s="5"/>
    </row>
    <row r="104" spans="1:9" ht="68.25" customHeight="1" x14ac:dyDescent="0.25">
      <c r="A104" s="311"/>
      <c r="B104" s="342"/>
      <c r="C104" s="64" t="s">
        <v>288</v>
      </c>
      <c r="D104" s="3" t="s">
        <v>95</v>
      </c>
      <c r="E104" s="17"/>
      <c r="F104" s="3">
        <v>8</v>
      </c>
      <c r="G104" s="3">
        <v>17</v>
      </c>
      <c r="H104" s="69">
        <v>100</v>
      </c>
      <c r="I104" s="5"/>
    </row>
    <row r="105" spans="1:9" ht="55.5" customHeight="1" x14ac:dyDescent="0.25">
      <c r="A105" s="22" t="s">
        <v>294</v>
      </c>
      <c r="B105" s="11" t="s">
        <v>984</v>
      </c>
      <c r="C105" s="64" t="s">
        <v>289</v>
      </c>
      <c r="D105" s="3" t="s">
        <v>95</v>
      </c>
      <c r="E105" s="17"/>
      <c r="F105" s="3">
        <v>2990</v>
      </c>
      <c r="G105" s="3">
        <v>4303</v>
      </c>
      <c r="H105" s="69">
        <v>100</v>
      </c>
      <c r="I105" s="5"/>
    </row>
    <row r="106" spans="1:9" ht="78" customHeight="1" x14ac:dyDescent="0.25">
      <c r="A106" s="22" t="s">
        <v>295</v>
      </c>
      <c r="B106" s="11" t="s">
        <v>985</v>
      </c>
      <c r="C106" s="64" t="s">
        <v>290</v>
      </c>
      <c r="D106" s="3" t="s">
        <v>95</v>
      </c>
      <c r="E106" s="17"/>
      <c r="F106" s="3">
        <v>69</v>
      </c>
      <c r="G106" s="3">
        <v>150</v>
      </c>
      <c r="H106" s="69">
        <v>100</v>
      </c>
      <c r="I106" s="5"/>
    </row>
    <row r="107" spans="1:9" s="29" customFormat="1" ht="15" customHeight="1" x14ac:dyDescent="0.2">
      <c r="A107" s="71" t="s">
        <v>303</v>
      </c>
      <c r="B107" s="352" t="s">
        <v>807</v>
      </c>
      <c r="C107" s="352"/>
      <c r="D107" s="352"/>
      <c r="E107" s="352"/>
      <c r="F107" s="352"/>
      <c r="G107" s="352"/>
      <c r="H107" s="352"/>
      <c r="I107" s="352"/>
    </row>
    <row r="108" spans="1:9" ht="15.75" customHeight="1" x14ac:dyDescent="0.25">
      <c r="A108" s="22" t="s">
        <v>304</v>
      </c>
      <c r="B108" s="338" t="s">
        <v>616</v>
      </c>
      <c r="C108" s="338"/>
      <c r="D108" s="338"/>
      <c r="E108" s="338"/>
      <c r="F108" s="338"/>
      <c r="G108" s="338"/>
      <c r="H108" s="338"/>
      <c r="I108" s="338"/>
    </row>
    <row r="109" spans="1:9" ht="35.25" customHeight="1" x14ac:dyDescent="0.25">
      <c r="A109" s="310" t="s">
        <v>324</v>
      </c>
      <c r="B109" s="342" t="s">
        <v>986</v>
      </c>
      <c r="C109" s="35" t="s">
        <v>314</v>
      </c>
      <c r="D109" s="3" t="s">
        <v>73</v>
      </c>
      <c r="E109" s="17"/>
      <c r="F109" s="3">
        <v>94</v>
      </c>
      <c r="G109" s="3">
        <v>90</v>
      </c>
      <c r="H109" s="69">
        <f>G109/F109*100</f>
        <v>95.744680851063833</v>
      </c>
      <c r="I109" s="5"/>
    </row>
    <row r="110" spans="1:9" ht="27" customHeight="1" x14ac:dyDescent="0.25">
      <c r="A110" s="317"/>
      <c r="B110" s="342"/>
      <c r="C110" s="64" t="s">
        <v>313</v>
      </c>
      <c r="D110" s="3" t="s">
        <v>315</v>
      </c>
      <c r="E110" s="17"/>
      <c r="F110" s="3">
        <v>76</v>
      </c>
      <c r="G110" s="3">
        <v>0</v>
      </c>
      <c r="H110" s="69">
        <f t="shared" ref="H110:H111" si="3">G110/F110*100</f>
        <v>0</v>
      </c>
      <c r="I110" s="5" t="s">
        <v>1101</v>
      </c>
    </row>
    <row r="111" spans="1:9" ht="35.25" customHeight="1" x14ac:dyDescent="0.25">
      <c r="A111" s="311"/>
      <c r="B111" s="342"/>
      <c r="C111" s="64" t="s">
        <v>312</v>
      </c>
      <c r="D111" s="3" t="s">
        <v>73</v>
      </c>
      <c r="E111" s="17"/>
      <c r="F111" s="3">
        <v>4700</v>
      </c>
      <c r="G111" s="3">
        <v>4078</v>
      </c>
      <c r="H111" s="69">
        <f t="shared" si="3"/>
        <v>86.7659574468085</v>
      </c>
      <c r="I111" s="5"/>
    </row>
    <row r="112" spans="1:9" ht="63" customHeight="1" x14ac:dyDescent="0.25">
      <c r="A112" s="22" t="s">
        <v>325</v>
      </c>
      <c r="B112" s="11" t="s">
        <v>987</v>
      </c>
      <c r="C112" s="64" t="s">
        <v>311</v>
      </c>
      <c r="D112" s="3" t="s">
        <v>315</v>
      </c>
      <c r="E112" s="17"/>
      <c r="F112" s="3">
        <v>4</v>
      </c>
      <c r="G112" s="3">
        <v>5</v>
      </c>
      <c r="H112" s="69">
        <v>100</v>
      </c>
      <c r="I112" s="5"/>
    </row>
    <row r="113" spans="1:9" ht="15" customHeight="1" x14ac:dyDescent="0.25">
      <c r="A113" s="22" t="s">
        <v>305</v>
      </c>
      <c r="B113" s="338" t="s">
        <v>617</v>
      </c>
      <c r="C113" s="338"/>
      <c r="D113" s="338"/>
      <c r="E113" s="338"/>
      <c r="F113" s="338"/>
      <c r="G113" s="338"/>
      <c r="H113" s="338"/>
      <c r="I113" s="338"/>
    </row>
    <row r="114" spans="1:9" ht="57.75" customHeight="1" x14ac:dyDescent="0.25">
      <c r="A114" s="310" t="s">
        <v>328</v>
      </c>
      <c r="B114" s="342" t="s">
        <v>987</v>
      </c>
      <c r="C114" s="64" t="s">
        <v>317</v>
      </c>
      <c r="D114" s="3" t="s">
        <v>95</v>
      </c>
      <c r="E114" s="17"/>
      <c r="F114" s="3">
        <v>10</v>
      </c>
      <c r="G114" s="3">
        <v>31</v>
      </c>
      <c r="H114" s="69">
        <v>100</v>
      </c>
      <c r="I114" s="5"/>
    </row>
    <row r="115" spans="1:9" ht="42" customHeight="1" x14ac:dyDescent="0.25">
      <c r="A115" s="311"/>
      <c r="B115" s="342"/>
      <c r="C115" s="64" t="s">
        <v>318</v>
      </c>
      <c r="D115" s="3" t="s">
        <v>73</v>
      </c>
      <c r="E115" s="17"/>
      <c r="F115" s="3">
        <v>25</v>
      </c>
      <c r="G115" s="3">
        <v>30</v>
      </c>
      <c r="H115" s="69">
        <v>100</v>
      </c>
      <c r="I115" s="5"/>
    </row>
    <row r="116" spans="1:9" ht="15.75" customHeight="1" x14ac:dyDescent="0.25">
      <c r="A116" s="22" t="s">
        <v>306</v>
      </c>
      <c r="B116" s="338" t="s">
        <v>618</v>
      </c>
      <c r="C116" s="338"/>
      <c r="D116" s="338"/>
      <c r="E116" s="338"/>
      <c r="F116" s="338"/>
      <c r="G116" s="338"/>
      <c r="H116" s="338"/>
      <c r="I116" s="338"/>
    </row>
    <row r="117" spans="1:9" ht="45" x14ac:dyDescent="0.25">
      <c r="A117" s="22" t="s">
        <v>326</v>
      </c>
      <c r="B117" s="17" t="s">
        <v>1102</v>
      </c>
      <c r="C117" s="35" t="s">
        <v>988</v>
      </c>
      <c r="D117" s="3" t="s">
        <v>73</v>
      </c>
      <c r="E117" s="17"/>
      <c r="F117" s="3">
        <v>53</v>
      </c>
      <c r="G117" s="3">
        <v>54</v>
      </c>
      <c r="H117" s="69">
        <v>100</v>
      </c>
      <c r="I117" s="5"/>
    </row>
    <row r="118" spans="1:9" ht="60" x14ac:dyDescent="0.25">
      <c r="A118" s="22" t="s">
        <v>327</v>
      </c>
      <c r="B118" s="17" t="s">
        <v>989</v>
      </c>
      <c r="C118" s="35" t="s">
        <v>319</v>
      </c>
      <c r="D118" s="3" t="s">
        <v>315</v>
      </c>
      <c r="E118" s="17"/>
      <c r="F118" s="3">
        <v>4</v>
      </c>
      <c r="G118" s="3">
        <v>4</v>
      </c>
      <c r="H118" s="69">
        <f>G118/F118*100</f>
        <v>100</v>
      </c>
      <c r="I118" s="5"/>
    </row>
    <row r="119" spans="1:9" x14ac:dyDescent="0.25">
      <c r="A119" s="22" t="s">
        <v>330</v>
      </c>
      <c r="B119" s="340" t="s">
        <v>329</v>
      </c>
      <c r="C119" s="340"/>
      <c r="D119" s="340"/>
      <c r="E119" s="340"/>
      <c r="F119" s="340"/>
      <c r="G119" s="340"/>
      <c r="H119" s="340"/>
      <c r="I119" s="340"/>
    </row>
    <row r="120" spans="1:9" x14ac:dyDescent="0.25">
      <c r="A120" s="22" t="s">
        <v>331</v>
      </c>
      <c r="B120" s="341" t="s">
        <v>1129</v>
      </c>
      <c r="C120" s="341"/>
      <c r="D120" s="341"/>
      <c r="E120" s="341"/>
      <c r="F120" s="341"/>
      <c r="G120" s="341"/>
      <c r="H120" s="341"/>
      <c r="I120" s="341"/>
    </row>
    <row r="121" spans="1:9" ht="45" x14ac:dyDescent="0.25">
      <c r="A121" s="310" t="s">
        <v>350</v>
      </c>
      <c r="B121" s="339" t="s">
        <v>990</v>
      </c>
      <c r="C121" s="35" t="s">
        <v>339</v>
      </c>
      <c r="D121" s="3" t="s">
        <v>28</v>
      </c>
      <c r="E121" s="17"/>
      <c r="F121" s="3">
        <v>100</v>
      </c>
      <c r="G121" s="3">
        <v>136.49</v>
      </c>
      <c r="H121" s="69">
        <v>100</v>
      </c>
      <c r="I121" s="5"/>
    </row>
    <row r="122" spans="1:9" ht="30" x14ac:dyDescent="0.25">
      <c r="A122" s="317"/>
      <c r="B122" s="339"/>
      <c r="C122" s="35" t="s">
        <v>340</v>
      </c>
      <c r="D122" s="3" t="s">
        <v>315</v>
      </c>
      <c r="E122" s="17"/>
      <c r="F122" s="3">
        <v>22</v>
      </c>
      <c r="G122" s="3">
        <v>52</v>
      </c>
      <c r="H122" s="69">
        <v>100</v>
      </c>
      <c r="I122" s="5"/>
    </row>
    <row r="123" spans="1:9" ht="75" x14ac:dyDescent="0.25">
      <c r="A123" s="317"/>
      <c r="B123" s="339"/>
      <c r="C123" s="35" t="s">
        <v>341</v>
      </c>
      <c r="D123" s="3" t="s">
        <v>315</v>
      </c>
      <c r="E123" s="17"/>
      <c r="F123" s="3">
        <v>154</v>
      </c>
      <c r="G123" s="3">
        <v>69</v>
      </c>
      <c r="H123" s="69">
        <f t="shared" ref="H123:H124" si="4">G123/F123*100</f>
        <v>44.805194805194802</v>
      </c>
      <c r="I123" s="5"/>
    </row>
    <row r="124" spans="1:9" ht="30" x14ac:dyDescent="0.25">
      <c r="A124" s="311"/>
      <c r="B124" s="339"/>
      <c r="C124" s="35" t="s">
        <v>342</v>
      </c>
      <c r="D124" s="3" t="s">
        <v>315</v>
      </c>
      <c r="E124" s="17"/>
      <c r="F124" s="3">
        <v>1</v>
      </c>
      <c r="G124" s="3">
        <v>1</v>
      </c>
      <c r="H124" s="69">
        <f t="shared" si="4"/>
        <v>100</v>
      </c>
      <c r="I124" s="5"/>
    </row>
    <row r="125" spans="1:9" ht="51.75" customHeight="1" x14ac:dyDescent="0.25">
      <c r="A125" s="310" t="s">
        <v>351</v>
      </c>
      <c r="B125" s="339" t="s">
        <v>991</v>
      </c>
      <c r="C125" s="35" t="s">
        <v>343</v>
      </c>
      <c r="D125" s="3" t="s">
        <v>349</v>
      </c>
      <c r="E125" s="17"/>
      <c r="F125" s="3">
        <v>0.2</v>
      </c>
      <c r="G125" s="3">
        <v>0.35</v>
      </c>
      <c r="H125" s="69">
        <v>100</v>
      </c>
      <c r="I125" s="5"/>
    </row>
    <row r="126" spans="1:9" ht="70.5" customHeight="1" x14ac:dyDescent="0.25">
      <c r="A126" s="311"/>
      <c r="B126" s="339"/>
      <c r="C126" s="35" t="s">
        <v>344</v>
      </c>
      <c r="D126" s="3" t="s">
        <v>349</v>
      </c>
      <c r="E126" s="17"/>
      <c r="F126" s="3">
        <v>261</v>
      </c>
      <c r="G126" s="3">
        <v>481.3</v>
      </c>
      <c r="H126" s="69">
        <v>100</v>
      </c>
      <c r="I126" s="5"/>
    </row>
    <row r="127" spans="1:9" ht="105" x14ac:dyDescent="0.25">
      <c r="A127" s="22" t="s">
        <v>352</v>
      </c>
      <c r="B127" s="17" t="s">
        <v>992</v>
      </c>
      <c r="C127" s="35" t="s">
        <v>345</v>
      </c>
      <c r="D127" s="3" t="s">
        <v>315</v>
      </c>
      <c r="E127" s="17"/>
      <c r="F127" s="3">
        <v>7</v>
      </c>
      <c r="G127" s="3">
        <v>21</v>
      </c>
      <c r="H127" s="69">
        <v>100</v>
      </c>
      <c r="I127" s="5"/>
    </row>
    <row r="128" spans="1:9" x14ac:dyDescent="0.25">
      <c r="A128" s="22" t="s">
        <v>333</v>
      </c>
      <c r="B128" s="341" t="s">
        <v>1130</v>
      </c>
      <c r="C128" s="341"/>
      <c r="D128" s="341"/>
      <c r="E128" s="341"/>
      <c r="F128" s="341"/>
      <c r="G128" s="341"/>
      <c r="H128" s="341"/>
      <c r="I128" s="341"/>
    </row>
    <row r="129" spans="1:9" ht="45" x14ac:dyDescent="0.25">
      <c r="A129" s="22" t="s">
        <v>353</v>
      </c>
      <c r="B129" s="17" t="s">
        <v>793</v>
      </c>
      <c r="C129" s="35" t="s">
        <v>346</v>
      </c>
      <c r="D129" s="3" t="s">
        <v>315</v>
      </c>
      <c r="E129" s="17"/>
      <c r="F129" s="3">
        <v>1</v>
      </c>
      <c r="G129" s="3">
        <v>2</v>
      </c>
      <c r="H129" s="69">
        <v>100</v>
      </c>
      <c r="I129" s="5"/>
    </row>
    <row r="130" spans="1:9" x14ac:dyDescent="0.25">
      <c r="A130" s="22" t="s">
        <v>335</v>
      </c>
      <c r="B130" s="341" t="s">
        <v>1131</v>
      </c>
      <c r="C130" s="341"/>
      <c r="D130" s="341"/>
      <c r="E130" s="341"/>
      <c r="F130" s="341"/>
      <c r="G130" s="341"/>
      <c r="H130" s="341"/>
      <c r="I130" s="341"/>
    </row>
    <row r="131" spans="1:9" ht="45" x14ac:dyDescent="0.25">
      <c r="A131" s="310" t="s">
        <v>354</v>
      </c>
      <c r="B131" s="339" t="s">
        <v>794</v>
      </c>
      <c r="C131" s="35" t="s">
        <v>347</v>
      </c>
      <c r="D131" s="3" t="s">
        <v>315</v>
      </c>
      <c r="E131" s="17"/>
      <c r="F131" s="3">
        <v>8</v>
      </c>
      <c r="G131" s="3">
        <v>11</v>
      </c>
      <c r="H131" s="69">
        <v>100</v>
      </c>
      <c r="I131" s="5"/>
    </row>
    <row r="132" spans="1:9" ht="75" x14ac:dyDescent="0.25">
      <c r="A132" s="311"/>
      <c r="B132" s="339"/>
      <c r="C132" s="35" t="s">
        <v>348</v>
      </c>
      <c r="D132" s="3" t="s">
        <v>315</v>
      </c>
      <c r="E132" s="17"/>
      <c r="F132" s="3">
        <v>2790</v>
      </c>
      <c r="G132" s="3">
        <v>2223</v>
      </c>
      <c r="H132" s="69">
        <f>G132/F132*100</f>
        <v>79.677419354838705</v>
      </c>
      <c r="I132" s="5"/>
    </row>
    <row r="133" spans="1:9" x14ac:dyDescent="0.25">
      <c r="A133" s="22" t="s">
        <v>663</v>
      </c>
      <c r="B133" s="340" t="s">
        <v>366</v>
      </c>
      <c r="C133" s="340"/>
      <c r="D133" s="340"/>
      <c r="E133" s="340"/>
      <c r="F133" s="340"/>
      <c r="G133" s="340"/>
      <c r="H133" s="340"/>
      <c r="I133" s="340"/>
    </row>
    <row r="134" spans="1:9" ht="14.25" customHeight="1" x14ac:dyDescent="0.25">
      <c r="A134" s="22" t="s">
        <v>363</v>
      </c>
      <c r="B134" s="343" t="s">
        <v>1132</v>
      </c>
      <c r="C134" s="343"/>
      <c r="D134" s="343"/>
      <c r="E134" s="343"/>
      <c r="F134" s="343"/>
      <c r="G134" s="343"/>
      <c r="H134" s="343"/>
      <c r="I134" s="343"/>
    </row>
    <row r="135" spans="1:9" ht="31.5" customHeight="1" x14ac:dyDescent="0.25">
      <c r="A135" s="310" t="s">
        <v>694</v>
      </c>
      <c r="B135" s="347" t="s">
        <v>1133</v>
      </c>
      <c r="C135" s="35" t="s">
        <v>376</v>
      </c>
      <c r="D135" s="3" t="s">
        <v>73</v>
      </c>
      <c r="E135" s="17"/>
      <c r="F135" s="3">
        <v>530</v>
      </c>
      <c r="G135" s="3">
        <v>520</v>
      </c>
      <c r="H135" s="69">
        <f>G135/F135*100</f>
        <v>98.113207547169807</v>
      </c>
      <c r="I135" s="5"/>
    </row>
    <row r="136" spans="1:9" ht="23.25" customHeight="1" x14ac:dyDescent="0.25">
      <c r="A136" s="317"/>
      <c r="B136" s="347"/>
      <c r="C136" s="35" t="s">
        <v>373</v>
      </c>
      <c r="D136" s="3" t="s">
        <v>73</v>
      </c>
      <c r="E136" s="17"/>
      <c r="F136" s="3">
        <v>1233</v>
      </c>
      <c r="G136" s="3">
        <v>1163</v>
      </c>
      <c r="H136" s="69">
        <f t="shared" ref="H136:H140" si="5">G136/F136*100</f>
        <v>94.322789943227903</v>
      </c>
      <c r="I136" s="5"/>
    </row>
    <row r="137" spans="1:9" ht="22.5" customHeight="1" x14ac:dyDescent="0.25">
      <c r="A137" s="317"/>
      <c r="B137" s="347"/>
      <c r="C137" s="35" t="s">
        <v>374</v>
      </c>
      <c r="D137" s="3" t="s">
        <v>73</v>
      </c>
      <c r="E137" s="17"/>
      <c r="F137" s="3">
        <v>65</v>
      </c>
      <c r="G137" s="3">
        <v>83</v>
      </c>
      <c r="H137" s="69">
        <v>100</v>
      </c>
      <c r="I137" s="5"/>
    </row>
    <row r="138" spans="1:9" ht="39.75" customHeight="1" x14ac:dyDescent="0.25">
      <c r="A138" s="311"/>
      <c r="B138" s="347"/>
      <c r="C138" s="35" t="s">
        <v>375</v>
      </c>
      <c r="D138" s="3" t="s">
        <v>73</v>
      </c>
      <c r="E138" s="17"/>
      <c r="F138" s="3">
        <v>400</v>
      </c>
      <c r="G138" s="3">
        <v>327</v>
      </c>
      <c r="H138" s="69">
        <f t="shared" si="5"/>
        <v>81.75</v>
      </c>
      <c r="I138" s="5"/>
    </row>
    <row r="139" spans="1:9" ht="39.75" customHeight="1" x14ac:dyDescent="0.25">
      <c r="A139" s="22" t="s">
        <v>695</v>
      </c>
      <c r="B139" s="5" t="s">
        <v>1134</v>
      </c>
      <c r="C139" s="35" t="s">
        <v>376</v>
      </c>
      <c r="D139" s="3" t="s">
        <v>73</v>
      </c>
      <c r="E139" s="17"/>
      <c r="F139" s="3">
        <v>530</v>
      </c>
      <c r="G139" s="3">
        <v>520</v>
      </c>
      <c r="H139" s="69">
        <f t="shared" si="5"/>
        <v>98.113207547169807</v>
      </c>
      <c r="I139" s="5"/>
    </row>
    <row r="140" spans="1:9" ht="39.75" customHeight="1" x14ac:dyDescent="0.25">
      <c r="A140" s="22" t="s">
        <v>696</v>
      </c>
      <c r="B140" s="5" t="s">
        <v>1135</v>
      </c>
      <c r="C140" s="35" t="s">
        <v>377</v>
      </c>
      <c r="D140" s="3" t="s">
        <v>315</v>
      </c>
      <c r="E140" s="17"/>
      <c r="F140" s="3">
        <v>1</v>
      </c>
      <c r="G140" s="3">
        <v>1</v>
      </c>
      <c r="H140" s="69">
        <f t="shared" si="5"/>
        <v>100</v>
      </c>
      <c r="I140" s="5"/>
    </row>
    <row r="141" spans="1:9" ht="19.5" customHeight="1" x14ac:dyDescent="0.25">
      <c r="A141" s="22" t="s">
        <v>364</v>
      </c>
      <c r="B141" s="343" t="s">
        <v>1093</v>
      </c>
      <c r="C141" s="343"/>
      <c r="D141" s="343"/>
      <c r="E141" s="343"/>
      <c r="F141" s="343"/>
      <c r="G141" s="343"/>
      <c r="H141" s="343"/>
      <c r="I141" s="343"/>
    </row>
    <row r="142" spans="1:9" ht="105" x14ac:dyDescent="0.25">
      <c r="A142" s="22" t="s">
        <v>697</v>
      </c>
      <c r="B142" s="5" t="s">
        <v>795</v>
      </c>
      <c r="C142" s="35" t="s">
        <v>561</v>
      </c>
      <c r="D142" s="3" t="s">
        <v>73</v>
      </c>
      <c r="E142" s="17"/>
      <c r="F142" s="3">
        <v>94</v>
      </c>
      <c r="G142" s="3">
        <v>42</v>
      </c>
      <c r="H142" s="69">
        <f>G142/F142*100</f>
        <v>44.680851063829785</v>
      </c>
      <c r="I142" s="5"/>
    </row>
    <row r="143" spans="1:9" ht="21" customHeight="1" x14ac:dyDescent="0.25">
      <c r="A143" s="22" t="s">
        <v>365</v>
      </c>
      <c r="B143" s="343" t="s">
        <v>1136</v>
      </c>
      <c r="C143" s="343"/>
      <c r="D143" s="343"/>
      <c r="E143" s="343"/>
      <c r="F143" s="343"/>
      <c r="G143" s="343"/>
      <c r="H143" s="343"/>
      <c r="I143" s="343"/>
    </row>
    <row r="144" spans="1:9" ht="60" x14ac:dyDescent="0.25">
      <c r="A144" s="22" t="s">
        <v>698</v>
      </c>
      <c r="B144" s="17" t="s">
        <v>380</v>
      </c>
      <c r="C144" s="35" t="s">
        <v>378</v>
      </c>
      <c r="D144" s="3" t="s">
        <v>73</v>
      </c>
      <c r="E144" s="17"/>
      <c r="F144" s="3">
        <v>5</v>
      </c>
      <c r="G144" s="3">
        <v>5</v>
      </c>
      <c r="H144" s="69">
        <f>G144/F144*100</f>
        <v>100</v>
      </c>
      <c r="I144" s="5"/>
    </row>
    <row r="145" spans="1:9" s="27" customFormat="1" ht="14.25" x14ac:dyDescent="0.2">
      <c r="A145" s="26" t="s">
        <v>664</v>
      </c>
      <c r="B145" s="340" t="s">
        <v>976</v>
      </c>
      <c r="C145" s="340"/>
      <c r="D145" s="340"/>
      <c r="E145" s="340"/>
      <c r="F145" s="340"/>
      <c r="G145" s="340"/>
      <c r="H145" s="340"/>
      <c r="I145" s="340"/>
    </row>
    <row r="146" spans="1:9" ht="20.25" customHeight="1" x14ac:dyDescent="0.25">
      <c r="A146" s="22" t="s">
        <v>384</v>
      </c>
      <c r="B146" s="353" t="s">
        <v>621</v>
      </c>
      <c r="C146" s="353"/>
      <c r="D146" s="353"/>
      <c r="E146" s="353"/>
      <c r="F146" s="353"/>
      <c r="G146" s="353"/>
      <c r="H146" s="353"/>
      <c r="I146" s="353"/>
    </row>
    <row r="147" spans="1:9" ht="90" customHeight="1" x14ac:dyDescent="0.25">
      <c r="A147" s="310" t="s">
        <v>699</v>
      </c>
      <c r="B147" s="347" t="s">
        <v>1137</v>
      </c>
      <c r="C147" s="35" t="s">
        <v>395</v>
      </c>
      <c r="D147" s="3" t="s">
        <v>73</v>
      </c>
      <c r="E147" s="17"/>
      <c r="F147" s="3">
        <v>4332</v>
      </c>
      <c r="G147" s="3">
        <v>4469</v>
      </c>
      <c r="H147" s="69">
        <v>100</v>
      </c>
      <c r="I147" s="5"/>
    </row>
    <row r="148" spans="1:9" ht="45" x14ac:dyDescent="0.25">
      <c r="A148" s="311"/>
      <c r="B148" s="347"/>
      <c r="C148" s="35" t="s">
        <v>396</v>
      </c>
      <c r="D148" s="3" t="s">
        <v>28</v>
      </c>
      <c r="E148" s="17"/>
      <c r="F148" s="3">
        <v>100</v>
      </c>
      <c r="G148" s="3">
        <v>100</v>
      </c>
      <c r="H148" s="69">
        <v>100</v>
      </c>
      <c r="I148" s="5"/>
    </row>
    <row r="149" spans="1:9" ht="50.25" customHeight="1" x14ac:dyDescent="0.25">
      <c r="A149" s="310" t="s">
        <v>700</v>
      </c>
      <c r="B149" s="347" t="s">
        <v>1138</v>
      </c>
      <c r="C149" s="35" t="s">
        <v>399</v>
      </c>
      <c r="D149" s="3" t="s">
        <v>95</v>
      </c>
      <c r="E149" s="17"/>
      <c r="F149" s="3">
        <v>7</v>
      </c>
      <c r="G149" s="3">
        <v>7</v>
      </c>
      <c r="H149" s="69">
        <f t="shared" ref="H149:H152" si="6">G149/F149*100</f>
        <v>100</v>
      </c>
      <c r="I149" s="5"/>
    </row>
    <row r="150" spans="1:9" ht="45" x14ac:dyDescent="0.25">
      <c r="A150" s="317"/>
      <c r="B150" s="347"/>
      <c r="C150" s="35" t="s">
        <v>397</v>
      </c>
      <c r="D150" s="3" t="s">
        <v>95</v>
      </c>
      <c r="E150" s="17"/>
      <c r="F150" s="3">
        <v>5</v>
      </c>
      <c r="G150" s="3">
        <v>5</v>
      </c>
      <c r="H150" s="69">
        <f t="shared" si="6"/>
        <v>100</v>
      </c>
      <c r="I150" s="5"/>
    </row>
    <row r="151" spans="1:9" ht="60" x14ac:dyDescent="0.25">
      <c r="A151" s="311"/>
      <c r="B151" s="347"/>
      <c r="C151" s="35" t="s">
        <v>398</v>
      </c>
      <c r="D151" s="3" t="s">
        <v>95</v>
      </c>
      <c r="E151" s="17"/>
      <c r="F151" s="3">
        <v>2</v>
      </c>
      <c r="G151" s="3">
        <v>2</v>
      </c>
      <c r="H151" s="69">
        <f t="shared" si="6"/>
        <v>100</v>
      </c>
      <c r="I151" s="5"/>
    </row>
    <row r="152" spans="1:9" ht="75" x14ac:dyDescent="0.25">
      <c r="A152" s="22" t="s">
        <v>701</v>
      </c>
      <c r="B152" s="5" t="s">
        <v>1139</v>
      </c>
      <c r="C152" s="35" t="s">
        <v>400</v>
      </c>
      <c r="D152" s="3" t="s">
        <v>95</v>
      </c>
      <c r="E152" s="17"/>
      <c r="F152" s="3">
        <v>30</v>
      </c>
      <c r="G152" s="3">
        <v>30</v>
      </c>
      <c r="H152" s="69">
        <f t="shared" si="6"/>
        <v>100</v>
      </c>
      <c r="I152" s="5"/>
    </row>
    <row r="153" spans="1:9" ht="21" customHeight="1" x14ac:dyDescent="0.25">
      <c r="A153" s="22" t="s">
        <v>385</v>
      </c>
      <c r="B153" s="353" t="s">
        <v>622</v>
      </c>
      <c r="C153" s="353"/>
      <c r="D153" s="353"/>
      <c r="E153" s="353"/>
      <c r="F153" s="353"/>
      <c r="G153" s="353"/>
      <c r="H153" s="353"/>
      <c r="I153" s="353"/>
    </row>
    <row r="154" spans="1:9" ht="35.25" customHeight="1" x14ac:dyDescent="0.25">
      <c r="A154" s="310" t="s">
        <v>702</v>
      </c>
      <c r="B154" s="347" t="s">
        <v>1140</v>
      </c>
      <c r="C154" s="35" t="s">
        <v>404</v>
      </c>
      <c r="D154" s="3" t="s">
        <v>95</v>
      </c>
      <c r="E154" s="17"/>
      <c r="F154" s="3">
        <v>6895</v>
      </c>
      <c r="G154" s="3">
        <v>8296</v>
      </c>
      <c r="H154" s="69">
        <v>100</v>
      </c>
      <c r="I154" s="5"/>
    </row>
    <row r="155" spans="1:9" ht="36.75" customHeight="1" x14ac:dyDescent="0.25">
      <c r="A155" s="317"/>
      <c r="B155" s="347"/>
      <c r="C155" s="35" t="s">
        <v>402</v>
      </c>
      <c r="D155" s="3" t="s">
        <v>95</v>
      </c>
      <c r="E155" s="17"/>
      <c r="F155" s="3">
        <v>476690</v>
      </c>
      <c r="G155" s="3">
        <v>603109</v>
      </c>
      <c r="H155" s="69">
        <v>100</v>
      </c>
      <c r="I155" s="5"/>
    </row>
    <row r="156" spans="1:9" ht="41.25" customHeight="1" x14ac:dyDescent="0.25">
      <c r="A156" s="311"/>
      <c r="B156" s="347"/>
      <c r="C156" s="35" t="s">
        <v>403</v>
      </c>
      <c r="D156" s="3" t="s">
        <v>28</v>
      </c>
      <c r="E156" s="17"/>
      <c r="F156" s="3">
        <v>100</v>
      </c>
      <c r="G156" s="3">
        <v>100</v>
      </c>
      <c r="H156" s="69">
        <f t="shared" ref="H156:H173" si="7">G156/F156*100</f>
        <v>100</v>
      </c>
      <c r="I156" s="5"/>
    </row>
    <row r="157" spans="1:9" ht="48.75" customHeight="1" x14ac:dyDescent="0.25">
      <c r="A157" s="310" t="s">
        <v>703</v>
      </c>
      <c r="B157" s="347" t="s">
        <v>797</v>
      </c>
      <c r="C157" s="35" t="s">
        <v>407</v>
      </c>
      <c r="D157" s="3" t="s">
        <v>95</v>
      </c>
      <c r="E157" s="17"/>
      <c r="F157" s="3">
        <v>1</v>
      </c>
      <c r="G157" s="3">
        <v>1</v>
      </c>
      <c r="H157" s="69">
        <f t="shared" si="7"/>
        <v>100</v>
      </c>
      <c r="I157" s="5"/>
    </row>
    <row r="158" spans="1:9" ht="48.75" customHeight="1" x14ac:dyDescent="0.25">
      <c r="A158" s="317"/>
      <c r="B158" s="347"/>
      <c r="C158" s="35" t="s">
        <v>405</v>
      </c>
      <c r="D158" s="3" t="s">
        <v>95</v>
      </c>
      <c r="E158" s="17"/>
      <c r="F158" s="3">
        <v>12</v>
      </c>
      <c r="G158" s="3">
        <v>12</v>
      </c>
      <c r="H158" s="69">
        <f t="shared" si="7"/>
        <v>100</v>
      </c>
      <c r="I158" s="5"/>
    </row>
    <row r="159" spans="1:9" ht="48.75" customHeight="1" x14ac:dyDescent="0.25">
      <c r="A159" s="311"/>
      <c r="B159" s="347"/>
      <c r="C159" s="35" t="s">
        <v>406</v>
      </c>
      <c r="D159" s="3" t="s">
        <v>95</v>
      </c>
      <c r="E159" s="17"/>
      <c r="F159" s="3">
        <v>2</v>
      </c>
      <c r="G159" s="3">
        <v>2</v>
      </c>
      <c r="H159" s="69">
        <f t="shared" si="7"/>
        <v>100</v>
      </c>
      <c r="I159" s="5"/>
    </row>
    <row r="160" spans="1:9" ht="35.25" customHeight="1" x14ac:dyDescent="0.25">
      <c r="A160" s="310" t="s">
        <v>704</v>
      </c>
      <c r="B160" s="347" t="s">
        <v>1141</v>
      </c>
      <c r="C160" s="35" t="s">
        <v>418</v>
      </c>
      <c r="D160" s="3" t="s">
        <v>95</v>
      </c>
      <c r="E160" s="17"/>
      <c r="F160" s="3">
        <v>6840</v>
      </c>
      <c r="G160" s="3">
        <v>7437</v>
      </c>
      <c r="H160" s="69">
        <v>100</v>
      </c>
      <c r="I160" s="5"/>
    </row>
    <row r="161" spans="1:9" ht="35.25" customHeight="1" x14ac:dyDescent="0.25">
      <c r="A161" s="317"/>
      <c r="B161" s="347"/>
      <c r="C161" s="35" t="s">
        <v>408</v>
      </c>
      <c r="D161" s="3" t="s">
        <v>95</v>
      </c>
      <c r="E161" s="17"/>
      <c r="F161" s="3">
        <v>248580</v>
      </c>
      <c r="G161" s="3">
        <v>457591</v>
      </c>
      <c r="H161" s="69">
        <v>100</v>
      </c>
      <c r="I161" s="5"/>
    </row>
    <row r="162" spans="1:9" ht="35.25" customHeight="1" x14ac:dyDescent="0.25">
      <c r="A162" s="317"/>
      <c r="B162" s="347"/>
      <c r="C162" s="35" t="s">
        <v>409</v>
      </c>
      <c r="D162" s="3" t="s">
        <v>95</v>
      </c>
      <c r="E162" s="17"/>
      <c r="F162" s="3">
        <v>2185000</v>
      </c>
      <c r="G162" s="3">
        <v>2207126</v>
      </c>
      <c r="H162" s="69">
        <v>100</v>
      </c>
      <c r="I162" s="5"/>
    </row>
    <row r="163" spans="1:9" ht="35.25" customHeight="1" x14ac:dyDescent="0.25">
      <c r="A163" s="311"/>
      <c r="B163" s="347"/>
      <c r="C163" s="35" t="s">
        <v>403</v>
      </c>
      <c r="D163" s="3" t="s">
        <v>28</v>
      </c>
      <c r="E163" s="17"/>
      <c r="F163" s="3">
        <v>100</v>
      </c>
      <c r="G163" s="3">
        <v>100</v>
      </c>
      <c r="H163" s="69">
        <f t="shared" si="7"/>
        <v>100</v>
      </c>
      <c r="I163" s="5"/>
    </row>
    <row r="164" spans="1:9" ht="35.25" customHeight="1" x14ac:dyDescent="0.25">
      <c r="A164" s="310" t="s">
        <v>705</v>
      </c>
      <c r="B164" s="347" t="s">
        <v>1142</v>
      </c>
      <c r="C164" s="35" t="s">
        <v>412</v>
      </c>
      <c r="D164" s="3" t="s">
        <v>95</v>
      </c>
      <c r="E164" s="17"/>
      <c r="F164" s="3">
        <v>0</v>
      </c>
      <c r="G164" s="3">
        <v>0</v>
      </c>
      <c r="H164" s="69">
        <v>100</v>
      </c>
      <c r="I164" s="5"/>
    </row>
    <row r="165" spans="1:9" ht="54" customHeight="1" x14ac:dyDescent="0.25">
      <c r="A165" s="317"/>
      <c r="B165" s="347"/>
      <c r="C165" s="35" t="s">
        <v>410</v>
      </c>
      <c r="D165" s="3" t="s">
        <v>95</v>
      </c>
      <c r="E165" s="17"/>
      <c r="F165" s="3">
        <v>2000</v>
      </c>
      <c r="G165" s="3">
        <v>2452</v>
      </c>
      <c r="H165" s="69">
        <v>100</v>
      </c>
      <c r="I165" s="5"/>
    </row>
    <row r="166" spans="1:9" ht="35.25" customHeight="1" x14ac:dyDescent="0.25">
      <c r="A166" s="317"/>
      <c r="B166" s="347"/>
      <c r="C166" s="35" t="s">
        <v>411</v>
      </c>
      <c r="D166" s="3" t="s">
        <v>95</v>
      </c>
      <c r="E166" s="17"/>
      <c r="F166" s="3">
        <v>13</v>
      </c>
      <c r="G166" s="3">
        <v>13</v>
      </c>
      <c r="H166" s="69">
        <f t="shared" si="7"/>
        <v>100</v>
      </c>
      <c r="I166" s="5"/>
    </row>
    <row r="167" spans="1:9" ht="43.5" customHeight="1" x14ac:dyDescent="0.25">
      <c r="A167" s="311"/>
      <c r="B167" s="347"/>
      <c r="C167" s="35" t="s">
        <v>1103</v>
      </c>
      <c r="D167" s="3" t="s">
        <v>95</v>
      </c>
      <c r="E167" s="17"/>
      <c r="F167" s="3">
        <v>1</v>
      </c>
      <c r="G167" s="3">
        <v>1</v>
      </c>
      <c r="H167" s="69">
        <f t="shared" si="7"/>
        <v>100</v>
      </c>
      <c r="I167" s="5"/>
    </row>
    <row r="168" spans="1:9" ht="28.5" customHeight="1" x14ac:dyDescent="0.25">
      <c r="A168" s="310" t="s">
        <v>706</v>
      </c>
      <c r="B168" s="347" t="s">
        <v>1143</v>
      </c>
      <c r="C168" s="35" t="s">
        <v>414</v>
      </c>
      <c r="D168" s="3" t="s">
        <v>95</v>
      </c>
      <c r="E168" s="17"/>
      <c r="F168" s="3">
        <v>926</v>
      </c>
      <c r="G168" s="3">
        <v>953</v>
      </c>
      <c r="H168" s="69">
        <v>100</v>
      </c>
      <c r="I168" s="5"/>
    </row>
    <row r="169" spans="1:9" ht="37.5" customHeight="1" x14ac:dyDescent="0.25">
      <c r="A169" s="317"/>
      <c r="B169" s="347"/>
      <c r="C169" s="35" t="s">
        <v>413</v>
      </c>
      <c r="D169" s="3" t="s">
        <v>95</v>
      </c>
      <c r="E169" s="17"/>
      <c r="F169" s="3">
        <v>99370</v>
      </c>
      <c r="G169" s="3">
        <v>207732</v>
      </c>
      <c r="H169" s="69">
        <v>100</v>
      </c>
      <c r="I169" s="5"/>
    </row>
    <row r="170" spans="1:9" ht="39" customHeight="1" x14ac:dyDescent="0.25">
      <c r="A170" s="311"/>
      <c r="B170" s="347"/>
      <c r="C170" s="35" t="s">
        <v>403</v>
      </c>
      <c r="D170" s="3" t="s">
        <v>28</v>
      </c>
      <c r="E170" s="17"/>
      <c r="F170" s="3">
        <v>100</v>
      </c>
      <c r="G170" s="3">
        <v>100</v>
      </c>
      <c r="H170" s="69">
        <f t="shared" si="7"/>
        <v>100</v>
      </c>
      <c r="I170" s="5"/>
    </row>
    <row r="171" spans="1:9" ht="59.25" customHeight="1" x14ac:dyDescent="0.25">
      <c r="A171" s="310" t="s">
        <v>707</v>
      </c>
      <c r="B171" s="347" t="s">
        <v>1144</v>
      </c>
      <c r="C171" s="35" t="s">
        <v>416</v>
      </c>
      <c r="D171" s="3" t="s">
        <v>95</v>
      </c>
      <c r="E171" s="17"/>
      <c r="F171" s="3">
        <v>0</v>
      </c>
      <c r="G171" s="3">
        <v>0</v>
      </c>
      <c r="H171" s="69">
        <v>100</v>
      </c>
      <c r="I171" s="5"/>
    </row>
    <row r="172" spans="1:9" ht="42.75" customHeight="1" x14ac:dyDescent="0.25">
      <c r="A172" s="317"/>
      <c r="B172" s="347"/>
      <c r="C172" s="35" t="s">
        <v>1104</v>
      </c>
      <c r="D172" s="3" t="s">
        <v>95</v>
      </c>
      <c r="E172" s="17"/>
      <c r="F172" s="3">
        <v>2</v>
      </c>
      <c r="G172" s="3">
        <v>4</v>
      </c>
      <c r="H172" s="69">
        <v>100</v>
      </c>
      <c r="I172" s="5"/>
    </row>
    <row r="173" spans="1:9" ht="31.5" customHeight="1" x14ac:dyDescent="0.25">
      <c r="A173" s="311"/>
      <c r="B173" s="347"/>
      <c r="C173" s="35" t="s">
        <v>415</v>
      </c>
      <c r="D173" s="3" t="s">
        <v>95</v>
      </c>
      <c r="E173" s="17"/>
      <c r="F173" s="3">
        <v>2</v>
      </c>
      <c r="G173" s="3">
        <v>2</v>
      </c>
      <c r="H173" s="69">
        <f t="shared" si="7"/>
        <v>100</v>
      </c>
      <c r="I173" s="5"/>
    </row>
    <row r="174" spans="1:9" ht="65.25" customHeight="1" x14ac:dyDescent="0.25">
      <c r="A174" s="22" t="s">
        <v>708</v>
      </c>
      <c r="B174" s="5" t="s">
        <v>796</v>
      </c>
      <c r="C174" s="35" t="s">
        <v>417</v>
      </c>
      <c r="D174" s="3" t="s">
        <v>95</v>
      </c>
      <c r="E174" s="17"/>
      <c r="F174" s="3">
        <v>145</v>
      </c>
      <c r="G174" s="3">
        <v>146</v>
      </c>
      <c r="H174" s="69">
        <v>100</v>
      </c>
      <c r="I174" s="5"/>
    </row>
    <row r="175" spans="1:9" ht="33" customHeight="1" x14ac:dyDescent="0.25">
      <c r="A175" s="22" t="s">
        <v>386</v>
      </c>
      <c r="B175" s="343" t="s">
        <v>623</v>
      </c>
      <c r="C175" s="343"/>
      <c r="D175" s="343"/>
      <c r="E175" s="343"/>
      <c r="F175" s="343"/>
      <c r="G175" s="343"/>
      <c r="H175" s="343"/>
      <c r="I175" s="343"/>
    </row>
    <row r="176" spans="1:9" ht="65.25" customHeight="1" x14ac:dyDescent="0.25">
      <c r="A176" s="22" t="s">
        <v>709</v>
      </c>
      <c r="B176" s="5" t="s">
        <v>796</v>
      </c>
      <c r="C176" s="35" t="s">
        <v>681</v>
      </c>
      <c r="D176" s="3" t="s">
        <v>73</v>
      </c>
      <c r="E176" s="17"/>
      <c r="F176" s="3">
        <v>590</v>
      </c>
      <c r="G176" s="3">
        <v>730</v>
      </c>
      <c r="H176" s="69">
        <v>100</v>
      </c>
      <c r="I176" s="5"/>
    </row>
    <row r="177" spans="1:9" ht="24.75" customHeight="1" x14ac:dyDescent="0.25">
      <c r="A177" s="22" t="s">
        <v>387</v>
      </c>
      <c r="B177" s="343" t="s">
        <v>820</v>
      </c>
      <c r="C177" s="343"/>
      <c r="D177" s="343"/>
      <c r="E177" s="343"/>
      <c r="F177" s="343"/>
      <c r="G177" s="343"/>
      <c r="H177" s="343"/>
      <c r="I177" s="343"/>
    </row>
    <row r="178" spans="1:9" ht="65.25" customHeight="1" x14ac:dyDescent="0.25">
      <c r="A178" s="22" t="s">
        <v>710</v>
      </c>
      <c r="B178" s="5" t="s">
        <v>797</v>
      </c>
      <c r="C178" s="45" t="s">
        <v>553</v>
      </c>
      <c r="D178" s="3" t="s">
        <v>95</v>
      </c>
      <c r="E178" s="17"/>
      <c r="F178" s="3">
        <v>2</v>
      </c>
      <c r="G178" s="3">
        <v>2</v>
      </c>
      <c r="H178" s="69">
        <f>G178/F178*100</f>
        <v>100</v>
      </c>
      <c r="I178" s="5"/>
    </row>
    <row r="179" spans="1:9" ht="73.5" customHeight="1" x14ac:dyDescent="0.25">
      <c r="A179" s="22" t="s">
        <v>711</v>
      </c>
      <c r="B179" s="5" t="s">
        <v>798</v>
      </c>
      <c r="C179" s="35" t="s">
        <v>554</v>
      </c>
      <c r="D179" s="3" t="s">
        <v>95</v>
      </c>
      <c r="E179" s="17"/>
      <c r="F179" s="3">
        <v>1</v>
      </c>
      <c r="G179" s="3">
        <v>1</v>
      </c>
      <c r="H179" s="69">
        <f>G179/F179*100</f>
        <v>100</v>
      </c>
      <c r="I179" s="5"/>
    </row>
    <row r="180" spans="1:9" ht="36.75" customHeight="1" x14ac:dyDescent="0.25">
      <c r="A180" s="22" t="s">
        <v>388</v>
      </c>
      <c r="B180" s="343" t="s">
        <v>819</v>
      </c>
      <c r="C180" s="343"/>
      <c r="D180" s="343"/>
      <c r="E180" s="343"/>
      <c r="F180" s="343"/>
      <c r="G180" s="343"/>
      <c r="H180" s="343"/>
      <c r="I180" s="343"/>
    </row>
    <row r="181" spans="1:9" ht="73.5" customHeight="1" x14ac:dyDescent="0.25">
      <c r="A181" s="22" t="s">
        <v>712</v>
      </c>
      <c r="B181" s="45" t="s">
        <v>1059</v>
      </c>
      <c r="C181" s="31" t="s">
        <v>555</v>
      </c>
      <c r="D181" s="3" t="s">
        <v>95</v>
      </c>
      <c r="E181" s="17"/>
      <c r="F181" s="3">
        <v>164</v>
      </c>
      <c r="G181" s="3">
        <v>304</v>
      </c>
      <c r="H181" s="69">
        <v>100</v>
      </c>
      <c r="I181" s="5"/>
    </row>
    <row r="182" spans="1:9" s="7" customFormat="1" ht="21.75" customHeight="1" x14ac:dyDescent="0.25">
      <c r="A182" s="28" t="s">
        <v>420</v>
      </c>
      <c r="B182" s="348" t="s">
        <v>419</v>
      </c>
      <c r="C182" s="348"/>
      <c r="D182" s="348"/>
      <c r="E182" s="348"/>
      <c r="F182" s="348"/>
      <c r="G182" s="348"/>
      <c r="H182" s="348"/>
      <c r="I182" s="348"/>
    </row>
    <row r="183" spans="1:9" s="24" customFormat="1" x14ac:dyDescent="0.25">
      <c r="A183" s="65" t="s">
        <v>421</v>
      </c>
      <c r="B183" s="343" t="s">
        <v>1096</v>
      </c>
      <c r="C183" s="343"/>
      <c r="D183" s="343"/>
      <c r="E183" s="343"/>
      <c r="F183" s="343"/>
      <c r="G183" s="343"/>
      <c r="H183" s="343"/>
      <c r="I183" s="343"/>
    </row>
    <row r="184" spans="1:9" ht="75" x14ac:dyDescent="0.25">
      <c r="A184" s="22" t="s">
        <v>713</v>
      </c>
      <c r="B184" s="5" t="s">
        <v>448</v>
      </c>
      <c r="C184" s="35" t="s">
        <v>449</v>
      </c>
      <c r="D184" s="3" t="s">
        <v>315</v>
      </c>
      <c r="E184" s="17"/>
      <c r="F184" s="3">
        <v>4</v>
      </c>
      <c r="G184" s="3">
        <v>4</v>
      </c>
      <c r="H184" s="69"/>
      <c r="I184" s="5"/>
    </row>
    <row r="185" spans="1:9" ht="60" x14ac:dyDescent="0.25">
      <c r="A185" s="22" t="s">
        <v>714</v>
      </c>
      <c r="B185" s="5" t="s">
        <v>450</v>
      </c>
      <c r="C185" s="35" t="s">
        <v>451</v>
      </c>
      <c r="D185" s="3" t="s">
        <v>73</v>
      </c>
      <c r="E185" s="17"/>
      <c r="F185" s="3">
        <v>6</v>
      </c>
      <c r="G185" s="3">
        <v>6</v>
      </c>
      <c r="H185" s="69"/>
      <c r="I185" s="5"/>
    </row>
    <row r="186" spans="1:9" ht="30.75" customHeight="1" x14ac:dyDescent="0.25">
      <c r="A186" s="22" t="s">
        <v>422</v>
      </c>
      <c r="B186" s="343" t="s">
        <v>627</v>
      </c>
      <c r="C186" s="343"/>
      <c r="D186" s="343"/>
      <c r="E186" s="343"/>
      <c r="F186" s="343"/>
      <c r="G186" s="343"/>
      <c r="H186" s="343"/>
      <c r="I186" s="343"/>
    </row>
    <row r="187" spans="1:9" ht="75" x14ac:dyDescent="0.25">
      <c r="A187" s="22" t="s">
        <v>715</v>
      </c>
      <c r="B187" s="5" t="s">
        <v>448</v>
      </c>
      <c r="C187" s="35" t="s">
        <v>452</v>
      </c>
      <c r="D187" s="3" t="s">
        <v>315</v>
      </c>
      <c r="E187" s="17"/>
      <c r="F187" s="3">
        <v>1</v>
      </c>
      <c r="G187" s="3">
        <v>1</v>
      </c>
      <c r="H187" s="69">
        <f>G187/F187*100</f>
        <v>100</v>
      </c>
      <c r="I187" s="5"/>
    </row>
    <row r="188" spans="1:9" ht="26.25" customHeight="1" x14ac:dyDescent="0.25">
      <c r="A188" s="22" t="s">
        <v>423</v>
      </c>
      <c r="B188" s="343" t="s">
        <v>628</v>
      </c>
      <c r="C188" s="343"/>
      <c r="D188" s="343"/>
      <c r="E188" s="343"/>
      <c r="F188" s="343"/>
      <c r="G188" s="343"/>
      <c r="H188" s="343"/>
      <c r="I188" s="343"/>
    </row>
    <row r="189" spans="1:9" ht="60" x14ac:dyDescent="0.25">
      <c r="A189" s="22" t="s">
        <v>716</v>
      </c>
      <c r="B189" s="5" t="s">
        <v>454</v>
      </c>
      <c r="C189" s="35" t="s">
        <v>455</v>
      </c>
      <c r="D189" s="3" t="s">
        <v>73</v>
      </c>
      <c r="E189" s="17"/>
      <c r="F189" s="3">
        <v>1</v>
      </c>
      <c r="G189" s="3">
        <v>1</v>
      </c>
      <c r="H189" s="69">
        <f>G189/F189*100</f>
        <v>100</v>
      </c>
      <c r="I189" s="5"/>
    </row>
    <row r="190" spans="1:9" ht="75" x14ac:dyDescent="0.25">
      <c r="A190" s="22" t="s">
        <v>717</v>
      </c>
      <c r="B190" s="5" t="s">
        <v>448</v>
      </c>
      <c r="C190" s="35" t="s">
        <v>452</v>
      </c>
      <c r="D190" s="3" t="s">
        <v>456</v>
      </c>
      <c r="E190" s="17"/>
      <c r="F190" s="3">
        <v>1</v>
      </c>
      <c r="G190" s="3">
        <v>1</v>
      </c>
      <c r="H190" s="69">
        <f>G190/F190*100</f>
        <v>100</v>
      </c>
      <c r="I190" s="5"/>
    </row>
    <row r="191" spans="1:9" x14ac:dyDescent="0.25">
      <c r="A191" s="22" t="s">
        <v>424</v>
      </c>
      <c r="B191" s="343" t="s">
        <v>629</v>
      </c>
      <c r="C191" s="343"/>
      <c r="D191" s="343"/>
      <c r="E191" s="343"/>
      <c r="F191" s="343"/>
      <c r="G191" s="343"/>
      <c r="H191" s="343"/>
      <c r="I191" s="343"/>
    </row>
    <row r="192" spans="1:9" ht="45" x14ac:dyDescent="0.25">
      <c r="A192" s="22" t="s">
        <v>718</v>
      </c>
      <c r="B192" s="5" t="s">
        <v>454</v>
      </c>
      <c r="C192" s="35" t="s">
        <v>457</v>
      </c>
      <c r="D192" s="3" t="s">
        <v>73</v>
      </c>
      <c r="E192" s="17"/>
      <c r="F192" s="3">
        <v>2</v>
      </c>
      <c r="G192" s="3">
        <v>2</v>
      </c>
      <c r="H192" s="69"/>
      <c r="I192" s="5"/>
    </row>
    <row r="193" spans="1:9" x14ac:dyDescent="0.25">
      <c r="A193" s="22" t="s">
        <v>425</v>
      </c>
      <c r="B193" s="343" t="s">
        <v>630</v>
      </c>
      <c r="C193" s="343"/>
      <c r="D193" s="343"/>
      <c r="E193" s="343"/>
      <c r="F193" s="343"/>
      <c r="G193" s="343"/>
      <c r="H193" s="343"/>
      <c r="I193" s="343"/>
    </row>
    <row r="194" spans="1:9" ht="60" x14ac:dyDescent="0.25">
      <c r="A194" s="22" t="s">
        <v>719</v>
      </c>
      <c r="B194" s="5" t="s">
        <v>454</v>
      </c>
      <c r="C194" s="35" t="s">
        <v>458</v>
      </c>
      <c r="D194" s="3" t="s">
        <v>73</v>
      </c>
      <c r="E194" s="17"/>
      <c r="F194" s="3">
        <v>2</v>
      </c>
      <c r="G194" s="3">
        <v>2</v>
      </c>
      <c r="H194" s="69">
        <f>G194/F194*100</f>
        <v>100</v>
      </c>
      <c r="I194" s="5"/>
    </row>
    <row r="195" spans="1:9" ht="27.75" customHeight="1" x14ac:dyDescent="0.25">
      <c r="A195" s="22" t="s">
        <v>426</v>
      </c>
      <c r="B195" s="343" t="s">
        <v>993</v>
      </c>
      <c r="C195" s="343"/>
      <c r="D195" s="343"/>
      <c r="E195" s="343"/>
      <c r="F195" s="343"/>
      <c r="G195" s="343"/>
      <c r="H195" s="343"/>
      <c r="I195" s="343"/>
    </row>
    <row r="196" spans="1:9" ht="60" x14ac:dyDescent="0.25">
      <c r="A196" s="22" t="s">
        <v>720</v>
      </c>
      <c r="B196" s="5" t="s">
        <v>454</v>
      </c>
      <c r="C196" s="35" t="s">
        <v>459</v>
      </c>
      <c r="D196" s="3" t="s">
        <v>73</v>
      </c>
      <c r="E196" s="17"/>
      <c r="F196" s="3">
        <v>1</v>
      </c>
      <c r="G196" s="3">
        <v>1</v>
      </c>
      <c r="H196" s="69">
        <f>G196/F196*100</f>
        <v>100</v>
      </c>
      <c r="I196" s="5"/>
    </row>
    <row r="197" spans="1:9" ht="22.5" customHeight="1" x14ac:dyDescent="0.25">
      <c r="A197" s="22" t="s">
        <v>427</v>
      </c>
      <c r="B197" s="343" t="s">
        <v>631</v>
      </c>
      <c r="C197" s="343"/>
      <c r="D197" s="343"/>
      <c r="E197" s="343"/>
      <c r="F197" s="343"/>
      <c r="G197" s="343"/>
      <c r="H197" s="343"/>
      <c r="I197" s="343"/>
    </row>
    <row r="198" spans="1:9" ht="60" x14ac:dyDescent="0.25">
      <c r="A198" s="22" t="s">
        <v>721</v>
      </c>
      <c r="B198" s="5" t="s">
        <v>454</v>
      </c>
      <c r="C198" s="35" t="s">
        <v>458</v>
      </c>
      <c r="D198" s="3" t="s">
        <v>73</v>
      </c>
      <c r="E198" s="17"/>
      <c r="F198" s="3">
        <v>1</v>
      </c>
      <c r="G198" s="3">
        <v>1</v>
      </c>
      <c r="H198" s="69">
        <v>100</v>
      </c>
      <c r="I198" s="5"/>
    </row>
    <row r="199" spans="1:9" ht="31.5" customHeight="1" x14ac:dyDescent="0.25">
      <c r="A199" s="22" t="s">
        <v>428</v>
      </c>
      <c r="B199" s="343" t="s">
        <v>632</v>
      </c>
      <c r="C199" s="343"/>
      <c r="D199" s="343"/>
      <c r="E199" s="343"/>
      <c r="F199" s="343"/>
      <c r="G199" s="343"/>
      <c r="H199" s="343"/>
      <c r="I199" s="343"/>
    </row>
    <row r="200" spans="1:9" ht="60" x14ac:dyDescent="0.25">
      <c r="A200" s="22" t="s">
        <v>722</v>
      </c>
      <c r="B200" s="5" t="s">
        <v>454</v>
      </c>
      <c r="C200" s="35" t="s">
        <v>455</v>
      </c>
      <c r="D200" s="3" t="s">
        <v>73</v>
      </c>
      <c r="E200" s="17"/>
      <c r="F200" s="3">
        <v>5</v>
      </c>
      <c r="G200" s="3">
        <v>5</v>
      </c>
      <c r="H200" s="69">
        <v>100</v>
      </c>
      <c r="I200" s="5"/>
    </row>
    <row r="201" spans="1:9" ht="21.75" customHeight="1" x14ac:dyDescent="0.25">
      <c r="A201" s="22" t="s">
        <v>429</v>
      </c>
      <c r="B201" s="343" t="s">
        <v>633</v>
      </c>
      <c r="C201" s="343"/>
      <c r="D201" s="343"/>
      <c r="E201" s="343"/>
      <c r="F201" s="343"/>
      <c r="G201" s="343"/>
      <c r="H201" s="343"/>
      <c r="I201" s="343"/>
    </row>
    <row r="202" spans="1:9" ht="60" x14ac:dyDescent="0.25">
      <c r="A202" s="22" t="s">
        <v>723</v>
      </c>
      <c r="B202" s="5" t="s">
        <v>454</v>
      </c>
      <c r="C202" s="35" t="s">
        <v>455</v>
      </c>
      <c r="D202" s="3" t="s">
        <v>73</v>
      </c>
      <c r="E202" s="17"/>
      <c r="F202" s="3">
        <v>2</v>
      </c>
      <c r="G202" s="3">
        <v>2</v>
      </c>
      <c r="H202" s="69">
        <v>100</v>
      </c>
      <c r="I202" s="5"/>
    </row>
    <row r="203" spans="1:9" ht="22.5" customHeight="1" x14ac:dyDescent="0.25">
      <c r="A203" s="22" t="s">
        <v>430</v>
      </c>
      <c r="B203" s="343" t="s">
        <v>634</v>
      </c>
      <c r="C203" s="343"/>
      <c r="D203" s="343"/>
      <c r="E203" s="343"/>
      <c r="F203" s="343"/>
      <c r="G203" s="343"/>
      <c r="H203" s="343"/>
      <c r="I203" s="343"/>
    </row>
    <row r="204" spans="1:9" ht="60" x14ac:dyDescent="0.25">
      <c r="A204" s="22" t="s">
        <v>724</v>
      </c>
      <c r="B204" s="5" t="s">
        <v>454</v>
      </c>
      <c r="C204" s="35" t="s">
        <v>455</v>
      </c>
      <c r="D204" s="3" t="s">
        <v>73</v>
      </c>
      <c r="E204" s="17"/>
      <c r="F204" s="3">
        <v>1</v>
      </c>
      <c r="G204" s="3">
        <v>1</v>
      </c>
      <c r="H204" s="69">
        <v>100</v>
      </c>
      <c r="I204" s="5"/>
    </row>
    <row r="205" spans="1:9" s="40" customFormat="1" ht="21" customHeight="1" x14ac:dyDescent="0.25">
      <c r="A205" s="41" t="s">
        <v>431</v>
      </c>
      <c r="B205" s="354" t="s">
        <v>810</v>
      </c>
      <c r="C205" s="354"/>
      <c r="D205" s="354"/>
      <c r="E205" s="354"/>
      <c r="F205" s="354"/>
      <c r="G205" s="354"/>
      <c r="H205" s="354"/>
      <c r="I205" s="354"/>
    </row>
    <row r="206" spans="1:9" ht="60" x14ac:dyDescent="0.25">
      <c r="A206" s="22" t="s">
        <v>725</v>
      </c>
      <c r="B206" s="5" t="s">
        <v>454</v>
      </c>
      <c r="C206" s="35" t="s">
        <v>460</v>
      </c>
      <c r="D206" s="3" t="s">
        <v>73</v>
      </c>
      <c r="E206" s="17"/>
      <c r="F206" s="3">
        <v>275</v>
      </c>
      <c r="G206" s="3">
        <v>205</v>
      </c>
      <c r="H206" s="69">
        <f>G206/F206*100</f>
        <v>74.545454545454547</v>
      </c>
      <c r="I206" s="5" t="s">
        <v>461</v>
      </c>
    </row>
    <row r="207" spans="1:9" s="40" customFormat="1" ht="19.5" customHeight="1" x14ac:dyDescent="0.25">
      <c r="A207" s="41" t="s">
        <v>432</v>
      </c>
      <c r="B207" s="354" t="s">
        <v>636</v>
      </c>
      <c r="C207" s="354"/>
      <c r="D207" s="354"/>
      <c r="E207" s="354"/>
      <c r="F207" s="354"/>
      <c r="G207" s="354"/>
      <c r="H207" s="354"/>
      <c r="I207" s="354"/>
    </row>
    <row r="208" spans="1:9" ht="60" x14ac:dyDescent="0.25">
      <c r="A208" s="22" t="s">
        <v>726</v>
      </c>
      <c r="B208" s="5" t="s">
        <v>454</v>
      </c>
      <c r="C208" s="35" t="s">
        <v>455</v>
      </c>
      <c r="D208" s="3" t="s">
        <v>73</v>
      </c>
      <c r="E208" s="17"/>
      <c r="F208" s="3">
        <v>17</v>
      </c>
      <c r="G208" s="3">
        <v>17</v>
      </c>
      <c r="H208" s="69">
        <f>G208/F208*100</f>
        <v>100</v>
      </c>
      <c r="I208" s="5"/>
    </row>
    <row r="209" spans="1:9" s="40" customFormat="1" ht="21.75" customHeight="1" x14ac:dyDescent="0.25">
      <c r="A209" s="41" t="s">
        <v>433</v>
      </c>
      <c r="B209" s="354" t="s">
        <v>637</v>
      </c>
      <c r="C209" s="354"/>
      <c r="D209" s="354"/>
      <c r="E209" s="354"/>
      <c r="F209" s="354"/>
      <c r="G209" s="354"/>
      <c r="H209" s="354"/>
      <c r="I209" s="354"/>
    </row>
    <row r="210" spans="1:9" ht="60" x14ac:dyDescent="0.25">
      <c r="A210" s="22" t="s">
        <v>727</v>
      </c>
      <c r="B210" s="5" t="s">
        <v>454</v>
      </c>
      <c r="C210" s="35" t="s">
        <v>460</v>
      </c>
      <c r="D210" s="3" t="s">
        <v>73</v>
      </c>
      <c r="E210" s="17"/>
      <c r="F210" s="3">
        <v>8</v>
      </c>
      <c r="G210" s="3">
        <v>8</v>
      </c>
      <c r="H210" s="69">
        <f>G210/F210*100</f>
        <v>100</v>
      </c>
      <c r="I210" s="5"/>
    </row>
    <row r="211" spans="1:9" s="40" customFormat="1" ht="23.25" customHeight="1" x14ac:dyDescent="0.25">
      <c r="A211" s="41" t="s">
        <v>434</v>
      </c>
      <c r="B211" s="354" t="s">
        <v>818</v>
      </c>
      <c r="C211" s="354"/>
      <c r="D211" s="354"/>
      <c r="E211" s="354"/>
      <c r="F211" s="354"/>
      <c r="G211" s="354"/>
      <c r="H211" s="354"/>
      <c r="I211" s="354"/>
    </row>
    <row r="212" spans="1:9" ht="60" x14ac:dyDescent="0.25">
      <c r="A212" s="22" t="s">
        <v>728</v>
      </c>
      <c r="B212" s="5" t="s">
        <v>454</v>
      </c>
      <c r="C212" s="35" t="s">
        <v>455</v>
      </c>
      <c r="D212" s="3" t="s">
        <v>73</v>
      </c>
      <c r="E212" s="17"/>
      <c r="F212" s="3">
        <v>10</v>
      </c>
      <c r="G212" s="3">
        <v>10</v>
      </c>
      <c r="H212" s="69">
        <f>G212/F212*100</f>
        <v>100</v>
      </c>
      <c r="I212" s="5"/>
    </row>
    <row r="213" spans="1:9" s="40" customFormat="1" ht="17.25" customHeight="1" x14ac:dyDescent="0.25">
      <c r="A213" s="41" t="s">
        <v>435</v>
      </c>
      <c r="B213" s="354" t="s">
        <v>639</v>
      </c>
      <c r="C213" s="354"/>
      <c r="D213" s="354"/>
      <c r="E213" s="354"/>
      <c r="F213" s="354"/>
      <c r="G213" s="354"/>
      <c r="H213" s="354"/>
      <c r="I213" s="354"/>
    </row>
    <row r="214" spans="1:9" ht="60" x14ac:dyDescent="0.25">
      <c r="A214" s="22" t="s">
        <v>729</v>
      </c>
      <c r="B214" s="5" t="s">
        <v>454</v>
      </c>
      <c r="C214" s="35" t="s">
        <v>455</v>
      </c>
      <c r="D214" s="3" t="s">
        <v>73</v>
      </c>
      <c r="E214" s="17"/>
      <c r="F214" s="3">
        <v>2</v>
      </c>
      <c r="G214" s="3">
        <v>2</v>
      </c>
      <c r="H214" s="69">
        <f>G214/F214*100</f>
        <v>100</v>
      </c>
      <c r="I214" s="5"/>
    </row>
    <row r="215" spans="1:9" s="40" customFormat="1" ht="20.25" customHeight="1" x14ac:dyDescent="0.25">
      <c r="A215" s="41" t="s">
        <v>436</v>
      </c>
      <c r="B215" s="354" t="s">
        <v>640</v>
      </c>
      <c r="C215" s="354"/>
      <c r="D215" s="354"/>
      <c r="E215" s="354"/>
      <c r="F215" s="354"/>
      <c r="G215" s="354"/>
      <c r="H215" s="354"/>
      <c r="I215" s="354"/>
    </row>
    <row r="216" spans="1:9" ht="60" x14ac:dyDescent="0.25">
      <c r="A216" s="22" t="s">
        <v>730</v>
      </c>
      <c r="B216" s="5" t="s">
        <v>454</v>
      </c>
      <c r="C216" s="35" t="s">
        <v>455</v>
      </c>
      <c r="D216" s="3" t="s">
        <v>73</v>
      </c>
      <c r="E216" s="17"/>
      <c r="F216" s="3">
        <v>1</v>
      </c>
      <c r="G216" s="3">
        <v>1</v>
      </c>
      <c r="H216" s="69">
        <f>G216/F216*100</f>
        <v>100</v>
      </c>
      <c r="I216" s="5"/>
    </row>
    <row r="217" spans="1:9" ht="75" x14ac:dyDescent="0.25">
      <c r="A217" s="22" t="s">
        <v>731</v>
      </c>
      <c r="B217" s="5" t="s">
        <v>448</v>
      </c>
      <c r="C217" s="35" t="s">
        <v>449</v>
      </c>
      <c r="D217" s="3" t="s">
        <v>462</v>
      </c>
      <c r="E217" s="17"/>
      <c r="F217" s="3">
        <v>1</v>
      </c>
      <c r="G217" s="3">
        <v>1</v>
      </c>
      <c r="H217" s="69">
        <f>G217/F217*100</f>
        <v>100</v>
      </c>
      <c r="I217" s="5"/>
    </row>
    <row r="218" spans="1:9" s="40" customFormat="1" ht="22.5" customHeight="1" x14ac:dyDescent="0.25">
      <c r="A218" s="41" t="s">
        <v>437</v>
      </c>
      <c r="B218" s="354" t="s">
        <v>811</v>
      </c>
      <c r="C218" s="354"/>
      <c r="D218" s="354"/>
      <c r="E218" s="354"/>
      <c r="F218" s="354"/>
      <c r="G218" s="354"/>
      <c r="H218" s="354"/>
      <c r="I218" s="354"/>
    </row>
    <row r="219" spans="1:9" ht="60" x14ac:dyDescent="0.25">
      <c r="A219" s="22" t="s">
        <v>732</v>
      </c>
      <c r="B219" s="5" t="s">
        <v>454</v>
      </c>
      <c r="C219" s="35" t="s">
        <v>455</v>
      </c>
      <c r="D219" s="3" t="s">
        <v>73</v>
      </c>
      <c r="E219" s="17"/>
      <c r="F219" s="3">
        <v>2</v>
      </c>
      <c r="G219" s="3">
        <v>2</v>
      </c>
      <c r="H219" s="69">
        <f>G219/F219*100</f>
        <v>100</v>
      </c>
      <c r="I219" s="5"/>
    </row>
    <row r="220" spans="1:9" s="40" customFormat="1" ht="20.25" customHeight="1" x14ac:dyDescent="0.25">
      <c r="A220" s="41" t="s">
        <v>438</v>
      </c>
      <c r="B220" s="354" t="s">
        <v>642</v>
      </c>
      <c r="C220" s="354"/>
      <c r="D220" s="354"/>
      <c r="E220" s="354"/>
      <c r="F220" s="354"/>
      <c r="G220" s="354"/>
      <c r="H220" s="354"/>
      <c r="I220" s="354"/>
    </row>
    <row r="221" spans="1:9" ht="60" x14ac:dyDescent="0.25">
      <c r="A221" s="22" t="s">
        <v>733</v>
      </c>
      <c r="B221" s="5" t="s">
        <v>454</v>
      </c>
      <c r="C221" s="35" t="s">
        <v>455</v>
      </c>
      <c r="D221" s="3" t="s">
        <v>73</v>
      </c>
      <c r="E221" s="17"/>
      <c r="F221" s="3">
        <v>3</v>
      </c>
      <c r="G221" s="3">
        <v>3</v>
      </c>
      <c r="H221" s="69">
        <f>G221/F221*100</f>
        <v>100</v>
      </c>
      <c r="I221" s="5"/>
    </row>
    <row r="222" spans="1:9" ht="26.25" customHeight="1" x14ac:dyDescent="0.25">
      <c r="A222" s="22" t="s">
        <v>439</v>
      </c>
      <c r="B222" s="341" t="s">
        <v>643</v>
      </c>
      <c r="C222" s="341"/>
      <c r="D222" s="341"/>
      <c r="E222" s="341"/>
      <c r="F222" s="341"/>
      <c r="G222" s="341"/>
      <c r="H222" s="341"/>
      <c r="I222" s="341"/>
    </row>
    <row r="223" spans="1:9" ht="60" x14ac:dyDescent="0.25">
      <c r="A223" s="22" t="s">
        <v>734</v>
      </c>
      <c r="B223" s="17" t="s">
        <v>454</v>
      </c>
      <c r="C223" s="64" t="s">
        <v>455</v>
      </c>
      <c r="D223" s="3" t="s">
        <v>73</v>
      </c>
      <c r="E223" s="17"/>
      <c r="F223" s="3">
        <v>1</v>
      </c>
      <c r="G223" s="3">
        <v>1</v>
      </c>
      <c r="H223" s="69">
        <f>G223/F223*100</f>
        <v>100</v>
      </c>
      <c r="I223" s="5"/>
    </row>
    <row r="224" spans="1:9" ht="77.25" customHeight="1" x14ac:dyDescent="0.25">
      <c r="A224" s="22" t="s">
        <v>735</v>
      </c>
      <c r="B224" s="17" t="s">
        <v>448</v>
      </c>
      <c r="C224" s="35" t="s">
        <v>452</v>
      </c>
      <c r="D224" s="3" t="s">
        <v>462</v>
      </c>
      <c r="E224" s="17"/>
      <c r="F224" s="3">
        <v>1</v>
      </c>
      <c r="G224" s="3">
        <v>1</v>
      </c>
      <c r="H224" s="69">
        <f>G224/F224*100</f>
        <v>100</v>
      </c>
      <c r="I224" s="5"/>
    </row>
    <row r="225" spans="1:9" ht="31.5" customHeight="1" x14ac:dyDescent="0.25">
      <c r="A225" s="22" t="s">
        <v>440</v>
      </c>
      <c r="B225" s="341" t="s">
        <v>644</v>
      </c>
      <c r="C225" s="341"/>
      <c r="D225" s="341"/>
      <c r="E225" s="341"/>
      <c r="F225" s="341"/>
      <c r="G225" s="341"/>
      <c r="H225" s="341"/>
      <c r="I225" s="341"/>
    </row>
    <row r="226" spans="1:9" ht="60" x14ac:dyDescent="0.25">
      <c r="A226" s="22" t="s">
        <v>736</v>
      </c>
      <c r="B226" s="17" t="s">
        <v>454</v>
      </c>
      <c r="C226" s="35" t="s">
        <v>458</v>
      </c>
      <c r="D226" s="3" t="s">
        <v>73</v>
      </c>
      <c r="E226" s="17"/>
      <c r="F226" s="3">
        <v>4</v>
      </c>
      <c r="G226" s="3">
        <v>4</v>
      </c>
      <c r="H226" s="69">
        <f>G226/F226*100</f>
        <v>100</v>
      </c>
      <c r="I226" s="5"/>
    </row>
    <row r="227" spans="1:9" ht="75.75" customHeight="1" x14ac:dyDescent="0.25">
      <c r="A227" s="22" t="s">
        <v>737</v>
      </c>
      <c r="B227" s="17" t="s">
        <v>448</v>
      </c>
      <c r="C227" s="35" t="s">
        <v>452</v>
      </c>
      <c r="D227" s="3" t="s">
        <v>462</v>
      </c>
      <c r="E227" s="17"/>
      <c r="F227" s="3">
        <v>1</v>
      </c>
      <c r="G227" s="3">
        <v>1</v>
      </c>
      <c r="H227" s="69">
        <f>G227/F227*100</f>
        <v>100</v>
      </c>
      <c r="I227" s="5"/>
    </row>
    <row r="228" spans="1:9" ht="32.25" customHeight="1" x14ac:dyDescent="0.25">
      <c r="A228" s="22" t="s">
        <v>441</v>
      </c>
      <c r="B228" s="341" t="s">
        <v>817</v>
      </c>
      <c r="C228" s="341"/>
      <c r="D228" s="341"/>
      <c r="E228" s="341"/>
      <c r="F228" s="341"/>
      <c r="G228" s="341"/>
      <c r="H228" s="341"/>
      <c r="I228" s="341"/>
    </row>
    <row r="229" spans="1:9" ht="60" x14ac:dyDescent="0.25">
      <c r="A229" s="22" t="s">
        <v>738</v>
      </c>
      <c r="B229" s="17" t="s">
        <v>454</v>
      </c>
      <c r="C229" s="35" t="s">
        <v>458</v>
      </c>
      <c r="D229" s="3" t="s">
        <v>73</v>
      </c>
      <c r="E229" s="17"/>
      <c r="F229" s="3">
        <v>1</v>
      </c>
      <c r="G229" s="3">
        <v>1</v>
      </c>
      <c r="H229" s="69">
        <f>G229/F229*100</f>
        <v>100</v>
      </c>
      <c r="I229" s="5"/>
    </row>
    <row r="230" spans="1:9" ht="24.75" customHeight="1" x14ac:dyDescent="0.25">
      <c r="A230" s="22" t="s">
        <v>442</v>
      </c>
      <c r="B230" s="341" t="s">
        <v>646</v>
      </c>
      <c r="C230" s="341"/>
      <c r="D230" s="341"/>
      <c r="E230" s="341"/>
      <c r="F230" s="341"/>
      <c r="G230" s="341"/>
      <c r="H230" s="341"/>
      <c r="I230" s="341"/>
    </row>
    <row r="231" spans="1:9" ht="57" customHeight="1" x14ac:dyDescent="0.25">
      <c r="A231" s="22" t="s">
        <v>739</v>
      </c>
      <c r="B231" s="17" t="s">
        <v>1145</v>
      </c>
      <c r="C231" s="35" t="s">
        <v>465</v>
      </c>
      <c r="D231" s="3" t="s">
        <v>462</v>
      </c>
      <c r="E231" s="17"/>
      <c r="F231" s="3">
        <v>3500</v>
      </c>
      <c r="G231" s="3">
        <v>3502</v>
      </c>
      <c r="H231" s="69">
        <v>100</v>
      </c>
      <c r="I231" s="5"/>
    </row>
    <row r="232" spans="1:9" ht="40.5" customHeight="1" x14ac:dyDescent="0.25">
      <c r="A232" s="22" t="s">
        <v>740</v>
      </c>
      <c r="B232" s="17" t="s">
        <v>1146</v>
      </c>
      <c r="C232" s="35" t="s">
        <v>466</v>
      </c>
      <c r="D232" s="3" t="s">
        <v>462</v>
      </c>
      <c r="E232" s="17"/>
      <c r="F232" s="3">
        <v>250</v>
      </c>
      <c r="G232" s="3">
        <v>315</v>
      </c>
      <c r="H232" s="69">
        <v>100</v>
      </c>
      <c r="I232" s="5"/>
    </row>
    <row r="233" spans="1:9" ht="30" customHeight="1" x14ac:dyDescent="0.25">
      <c r="A233" s="22" t="s">
        <v>586</v>
      </c>
      <c r="B233" s="348" t="s">
        <v>1012</v>
      </c>
      <c r="C233" s="348"/>
      <c r="D233" s="348"/>
      <c r="E233" s="348"/>
      <c r="F233" s="348"/>
      <c r="G233" s="348"/>
      <c r="H233" s="348"/>
      <c r="I233" s="348"/>
    </row>
    <row r="234" spans="1:9" ht="29.25" customHeight="1" x14ac:dyDescent="0.25">
      <c r="A234" s="22" t="s">
        <v>665</v>
      </c>
      <c r="B234" s="343" t="s">
        <v>1147</v>
      </c>
      <c r="C234" s="343"/>
      <c r="D234" s="343"/>
      <c r="E234" s="343"/>
      <c r="F234" s="343"/>
      <c r="G234" s="343"/>
      <c r="H234" s="343"/>
      <c r="I234" s="343"/>
    </row>
    <row r="235" spans="1:9" ht="45" x14ac:dyDescent="0.25">
      <c r="A235" s="22" t="s">
        <v>741</v>
      </c>
      <c r="B235" s="5" t="s">
        <v>1063</v>
      </c>
      <c r="C235" s="35" t="s">
        <v>471</v>
      </c>
      <c r="D235" s="3" t="s">
        <v>95</v>
      </c>
      <c r="E235" s="17"/>
      <c r="F235" s="3">
        <v>10</v>
      </c>
      <c r="G235" s="3">
        <v>14</v>
      </c>
      <c r="H235" s="69">
        <v>100</v>
      </c>
      <c r="I235" s="5"/>
    </row>
    <row r="236" spans="1:9" ht="60" x14ac:dyDescent="0.25">
      <c r="A236" s="22" t="s">
        <v>742</v>
      </c>
      <c r="B236" s="5" t="s">
        <v>1148</v>
      </c>
      <c r="C236" s="35" t="s">
        <v>470</v>
      </c>
      <c r="D236" s="3" t="s">
        <v>95</v>
      </c>
      <c r="E236" s="17"/>
      <c r="F236" s="3">
        <v>49.1</v>
      </c>
      <c r="G236" s="3">
        <v>49.1</v>
      </c>
      <c r="H236" s="69">
        <f t="shared" ref="H236:H247" si="8">G236/F236*100</f>
        <v>100</v>
      </c>
      <c r="I236" s="5"/>
    </row>
    <row r="237" spans="1:9" ht="45" x14ac:dyDescent="0.25">
      <c r="A237" s="22" t="s">
        <v>743</v>
      </c>
      <c r="B237" s="5" t="s">
        <v>1149</v>
      </c>
      <c r="C237" s="35" t="s">
        <v>472</v>
      </c>
      <c r="D237" s="3" t="s">
        <v>95</v>
      </c>
      <c r="E237" s="17"/>
      <c r="F237" s="3">
        <v>9</v>
      </c>
      <c r="G237" s="3">
        <v>9</v>
      </c>
      <c r="H237" s="69">
        <f t="shared" si="8"/>
        <v>100</v>
      </c>
      <c r="I237" s="5"/>
    </row>
    <row r="238" spans="1:9" ht="60" x14ac:dyDescent="0.25">
      <c r="A238" s="22" t="s">
        <v>744</v>
      </c>
      <c r="B238" s="5" t="s">
        <v>1150</v>
      </c>
      <c r="C238" s="35" t="s">
        <v>473</v>
      </c>
      <c r="D238" s="3" t="s">
        <v>95</v>
      </c>
      <c r="E238" s="17"/>
      <c r="F238" s="3">
        <v>65</v>
      </c>
      <c r="G238" s="3">
        <v>65</v>
      </c>
      <c r="H238" s="69">
        <f t="shared" si="8"/>
        <v>100</v>
      </c>
      <c r="I238" s="5"/>
    </row>
    <row r="239" spans="1:9" ht="60" x14ac:dyDescent="0.25">
      <c r="A239" s="22" t="s">
        <v>745</v>
      </c>
      <c r="B239" s="5" t="s">
        <v>1151</v>
      </c>
      <c r="C239" s="35" t="s">
        <v>474</v>
      </c>
      <c r="D239" s="3" t="s">
        <v>73</v>
      </c>
      <c r="E239" s="17"/>
      <c r="F239" s="3">
        <v>600</v>
      </c>
      <c r="G239" s="3">
        <v>600</v>
      </c>
      <c r="H239" s="69">
        <f t="shared" si="8"/>
        <v>100</v>
      </c>
      <c r="I239" s="5"/>
    </row>
    <row r="240" spans="1:9" ht="90" customHeight="1" x14ac:dyDescent="0.25">
      <c r="A240" s="310" t="s">
        <v>746</v>
      </c>
      <c r="B240" s="347" t="s">
        <v>1152</v>
      </c>
      <c r="C240" s="35" t="s">
        <v>475</v>
      </c>
      <c r="D240" s="3" t="s">
        <v>73</v>
      </c>
      <c r="E240" s="17"/>
      <c r="F240" s="3">
        <v>106</v>
      </c>
      <c r="G240" s="3">
        <v>106</v>
      </c>
      <c r="H240" s="69">
        <f t="shared" si="8"/>
        <v>100</v>
      </c>
      <c r="I240" s="5"/>
    </row>
    <row r="241" spans="1:9" x14ac:dyDescent="0.25">
      <c r="A241" s="311"/>
      <c r="B241" s="347"/>
      <c r="C241" s="35" t="s">
        <v>476</v>
      </c>
      <c r="D241" s="3" t="s">
        <v>95</v>
      </c>
      <c r="E241" s="17"/>
      <c r="F241" s="3">
        <v>5130</v>
      </c>
      <c r="G241" s="3">
        <v>5130</v>
      </c>
      <c r="H241" s="69">
        <f t="shared" si="8"/>
        <v>100</v>
      </c>
      <c r="I241" s="5"/>
    </row>
    <row r="242" spans="1:9" ht="36" customHeight="1" x14ac:dyDescent="0.25">
      <c r="A242" s="22" t="s">
        <v>669</v>
      </c>
      <c r="B242" s="343" t="s">
        <v>816</v>
      </c>
      <c r="C242" s="343"/>
      <c r="D242" s="343"/>
      <c r="E242" s="343"/>
      <c r="F242" s="343"/>
      <c r="G242" s="343"/>
      <c r="H242" s="343"/>
      <c r="I242" s="343"/>
    </row>
    <row r="243" spans="1:9" ht="30.75" customHeight="1" x14ac:dyDescent="0.25">
      <c r="A243" s="22" t="s">
        <v>747</v>
      </c>
      <c r="B243" s="5" t="s">
        <v>1153</v>
      </c>
      <c r="C243" s="35" t="s">
        <v>477</v>
      </c>
      <c r="D243" s="3" t="s">
        <v>315</v>
      </c>
      <c r="E243" s="17"/>
      <c r="F243" s="3">
        <v>1</v>
      </c>
      <c r="G243" s="3">
        <v>1</v>
      </c>
      <c r="H243" s="69">
        <f t="shared" si="8"/>
        <v>100</v>
      </c>
      <c r="I243" s="5"/>
    </row>
    <row r="244" spans="1:9" ht="29.25" customHeight="1" x14ac:dyDescent="0.25">
      <c r="A244" s="22" t="s">
        <v>670</v>
      </c>
      <c r="B244" s="343" t="s">
        <v>606</v>
      </c>
      <c r="C244" s="343"/>
      <c r="D244" s="343"/>
      <c r="E244" s="343"/>
      <c r="F244" s="343"/>
      <c r="G244" s="343"/>
      <c r="H244" s="343"/>
      <c r="I244" s="343"/>
    </row>
    <row r="245" spans="1:9" ht="45" x14ac:dyDescent="0.25">
      <c r="A245" s="22" t="s">
        <v>748</v>
      </c>
      <c r="B245" s="5" t="s">
        <v>1063</v>
      </c>
      <c r="C245" s="35" t="s">
        <v>477</v>
      </c>
      <c r="D245" s="3" t="s">
        <v>315</v>
      </c>
      <c r="E245" s="17"/>
      <c r="F245" s="3">
        <v>1</v>
      </c>
      <c r="G245" s="3">
        <v>1</v>
      </c>
      <c r="H245" s="69">
        <f t="shared" si="8"/>
        <v>100</v>
      </c>
      <c r="I245" s="5"/>
    </row>
    <row r="246" spans="1:9" ht="36.75" customHeight="1" x14ac:dyDescent="0.25">
      <c r="A246" s="22" t="s">
        <v>671</v>
      </c>
      <c r="B246" s="343" t="s">
        <v>813</v>
      </c>
      <c r="C246" s="343"/>
      <c r="D246" s="343"/>
      <c r="E246" s="343"/>
      <c r="F246" s="343"/>
      <c r="G246" s="343"/>
      <c r="H246" s="343"/>
      <c r="I246" s="343"/>
    </row>
    <row r="247" spans="1:9" ht="45" x14ac:dyDescent="0.25">
      <c r="A247" s="22" t="s">
        <v>749</v>
      </c>
      <c r="B247" s="5" t="s">
        <v>1063</v>
      </c>
      <c r="C247" s="35" t="s">
        <v>477</v>
      </c>
      <c r="D247" s="3" t="s">
        <v>315</v>
      </c>
      <c r="E247" s="17"/>
      <c r="F247" s="3">
        <v>1</v>
      </c>
      <c r="G247" s="3">
        <v>1</v>
      </c>
      <c r="H247" s="69">
        <f t="shared" si="8"/>
        <v>100</v>
      </c>
      <c r="I247" s="5"/>
    </row>
    <row r="248" spans="1:9" ht="25.5" customHeight="1" x14ac:dyDescent="0.25">
      <c r="A248" s="22" t="s">
        <v>666</v>
      </c>
      <c r="B248" s="348" t="s">
        <v>484</v>
      </c>
      <c r="C248" s="348"/>
      <c r="D248" s="348"/>
      <c r="E248" s="348"/>
      <c r="F248" s="348"/>
      <c r="G248" s="348"/>
      <c r="H248" s="348"/>
      <c r="I248" s="348"/>
    </row>
    <row r="249" spans="1:9" ht="33.75" customHeight="1" x14ac:dyDescent="0.25">
      <c r="A249" s="22" t="s">
        <v>667</v>
      </c>
      <c r="B249" s="343" t="s">
        <v>994</v>
      </c>
      <c r="C249" s="343"/>
      <c r="D249" s="343"/>
      <c r="E249" s="343"/>
      <c r="F249" s="343"/>
      <c r="G249" s="343"/>
      <c r="H249" s="343"/>
      <c r="I249" s="343"/>
    </row>
    <row r="250" spans="1:9" ht="75" customHeight="1" x14ac:dyDescent="0.25">
      <c r="A250" s="310" t="s">
        <v>750</v>
      </c>
      <c r="B250" s="347" t="s">
        <v>485</v>
      </c>
      <c r="C250" s="35" t="s">
        <v>508</v>
      </c>
      <c r="D250" s="3" t="s">
        <v>237</v>
      </c>
      <c r="E250" s="17"/>
      <c r="F250" s="3">
        <v>1131.2</v>
      </c>
      <c r="G250" s="3">
        <v>1198.5999999999999</v>
      </c>
      <c r="H250" s="69">
        <v>100</v>
      </c>
      <c r="I250" s="5"/>
    </row>
    <row r="251" spans="1:9" x14ac:dyDescent="0.25">
      <c r="A251" s="311"/>
      <c r="B251" s="347"/>
      <c r="C251" s="35" t="s">
        <v>509</v>
      </c>
      <c r="D251" s="3" t="s">
        <v>95</v>
      </c>
      <c r="E251" s="17"/>
      <c r="F251" s="3">
        <v>10.9</v>
      </c>
      <c r="G251" s="3">
        <v>11.3</v>
      </c>
      <c r="H251" s="69">
        <v>100</v>
      </c>
      <c r="I251" s="5"/>
    </row>
    <row r="252" spans="1:9" ht="75" x14ac:dyDescent="0.25">
      <c r="A252" s="310" t="s">
        <v>751</v>
      </c>
      <c r="B252" s="347" t="s">
        <v>1154</v>
      </c>
      <c r="C252" s="35" t="s">
        <v>503</v>
      </c>
      <c r="D252" s="3" t="s">
        <v>95</v>
      </c>
      <c r="E252" s="17"/>
      <c r="F252" s="3">
        <v>138.69999999999999</v>
      </c>
      <c r="G252" s="3">
        <v>171.6</v>
      </c>
      <c r="H252" s="69">
        <v>100</v>
      </c>
      <c r="I252" s="5"/>
    </row>
    <row r="253" spans="1:9" ht="45" x14ac:dyDescent="0.25">
      <c r="A253" s="317"/>
      <c r="B253" s="347"/>
      <c r="C253" s="35" t="s">
        <v>504</v>
      </c>
      <c r="D253" s="3" t="s">
        <v>28</v>
      </c>
      <c r="E253" s="17"/>
      <c r="F253" s="3">
        <v>0.12</v>
      </c>
      <c r="G253" s="3">
        <v>0.12</v>
      </c>
      <c r="H253" s="69">
        <f t="shared" ref="H253:H264" si="9">G253/F253*100</f>
        <v>100</v>
      </c>
      <c r="I253" s="5"/>
    </row>
    <row r="254" spans="1:9" ht="45" x14ac:dyDescent="0.25">
      <c r="A254" s="317"/>
      <c r="B254" s="347"/>
      <c r="C254" s="35" t="s">
        <v>505</v>
      </c>
      <c r="D254" s="3" t="s">
        <v>95</v>
      </c>
      <c r="E254" s="17"/>
      <c r="F254" s="3">
        <v>35</v>
      </c>
      <c r="G254" s="3">
        <v>35</v>
      </c>
      <c r="H254" s="69">
        <f t="shared" si="9"/>
        <v>100</v>
      </c>
      <c r="I254" s="5"/>
    </row>
    <row r="255" spans="1:9" ht="90" x14ac:dyDescent="0.25">
      <c r="A255" s="317"/>
      <c r="B255" s="347"/>
      <c r="C255" s="35" t="s">
        <v>506</v>
      </c>
      <c r="D255" s="3" t="s">
        <v>28</v>
      </c>
      <c r="E255" s="17"/>
      <c r="F255" s="3">
        <v>32.6</v>
      </c>
      <c r="G255" s="3">
        <v>32.6</v>
      </c>
      <c r="H255" s="69">
        <f t="shared" si="9"/>
        <v>100</v>
      </c>
      <c r="I255" s="5"/>
    </row>
    <row r="256" spans="1:9" ht="30" x14ac:dyDescent="0.25">
      <c r="A256" s="311"/>
      <c r="B256" s="347"/>
      <c r="C256" s="35" t="s">
        <v>507</v>
      </c>
      <c r="D256" s="3" t="s">
        <v>95</v>
      </c>
      <c r="E256" s="17"/>
      <c r="F256" s="3">
        <v>26</v>
      </c>
      <c r="G256" s="3">
        <v>26</v>
      </c>
      <c r="H256" s="69">
        <f t="shared" si="9"/>
        <v>100</v>
      </c>
      <c r="I256" s="5"/>
    </row>
    <row r="257" spans="1:9" ht="45" x14ac:dyDescent="0.25">
      <c r="A257" s="22" t="s">
        <v>752</v>
      </c>
      <c r="B257" s="5" t="s">
        <v>1155</v>
      </c>
      <c r="C257" s="35" t="s">
        <v>493</v>
      </c>
      <c r="D257" s="3" t="s">
        <v>494</v>
      </c>
      <c r="E257" s="17"/>
      <c r="F257" s="3">
        <v>1492</v>
      </c>
      <c r="G257" s="3">
        <v>1492.2</v>
      </c>
      <c r="H257" s="69">
        <v>100</v>
      </c>
      <c r="I257" s="5"/>
    </row>
    <row r="258" spans="1:9" ht="75" customHeight="1" x14ac:dyDescent="0.25">
      <c r="A258" s="310" t="s">
        <v>753</v>
      </c>
      <c r="B258" s="347" t="s">
        <v>1156</v>
      </c>
      <c r="C258" s="35" t="s">
        <v>495</v>
      </c>
      <c r="D258" s="3" t="s">
        <v>494</v>
      </c>
      <c r="E258" s="17"/>
      <c r="F258" s="3">
        <v>230</v>
      </c>
      <c r="G258" s="3">
        <v>235</v>
      </c>
      <c r="H258" s="69">
        <v>100</v>
      </c>
      <c r="I258" s="5"/>
    </row>
    <row r="259" spans="1:9" ht="30" x14ac:dyDescent="0.25">
      <c r="A259" s="317"/>
      <c r="B259" s="347"/>
      <c r="C259" s="35" t="s">
        <v>496</v>
      </c>
      <c r="D259" s="3" t="s">
        <v>494</v>
      </c>
      <c r="E259" s="17"/>
      <c r="F259" s="3">
        <v>940</v>
      </c>
      <c r="G259" s="3">
        <v>3058.7</v>
      </c>
      <c r="H259" s="69">
        <v>100</v>
      </c>
      <c r="I259" s="5"/>
    </row>
    <row r="260" spans="1:9" ht="30" x14ac:dyDescent="0.25">
      <c r="A260" s="317"/>
      <c r="B260" s="347"/>
      <c r="C260" s="35" t="s">
        <v>497</v>
      </c>
      <c r="D260" s="3" t="s">
        <v>494</v>
      </c>
      <c r="E260" s="17"/>
      <c r="F260" s="3">
        <v>1485</v>
      </c>
      <c r="G260" s="3">
        <v>4719.7</v>
      </c>
      <c r="H260" s="69">
        <v>100</v>
      </c>
      <c r="I260" s="5"/>
    </row>
    <row r="261" spans="1:9" ht="15" customHeight="1" x14ac:dyDescent="0.25">
      <c r="A261" s="311"/>
      <c r="B261" s="347"/>
      <c r="C261" s="35" t="s">
        <v>498</v>
      </c>
      <c r="D261" s="3" t="s">
        <v>499</v>
      </c>
      <c r="E261" s="17"/>
      <c r="F261" s="3">
        <v>3325</v>
      </c>
      <c r="G261" s="3">
        <v>3692.3</v>
      </c>
      <c r="H261" s="69">
        <v>100</v>
      </c>
      <c r="I261" s="5"/>
    </row>
    <row r="262" spans="1:9" ht="75" x14ac:dyDescent="0.25">
      <c r="A262" s="22" t="s">
        <v>754</v>
      </c>
      <c r="B262" s="5" t="s">
        <v>1157</v>
      </c>
      <c r="C262" s="35" t="s">
        <v>500</v>
      </c>
      <c r="D262" s="3" t="s">
        <v>315</v>
      </c>
      <c r="E262" s="17"/>
      <c r="F262" s="3">
        <v>11</v>
      </c>
      <c r="G262" s="3">
        <v>11</v>
      </c>
      <c r="H262" s="69">
        <f t="shared" si="9"/>
        <v>100</v>
      </c>
      <c r="I262" s="5"/>
    </row>
    <row r="263" spans="1:9" ht="105" x14ac:dyDescent="0.25">
      <c r="A263" s="22" t="s">
        <v>755</v>
      </c>
      <c r="B263" s="5" t="s">
        <v>1158</v>
      </c>
      <c r="C263" s="35" t="s">
        <v>500</v>
      </c>
      <c r="D263" s="3" t="s">
        <v>315</v>
      </c>
      <c r="E263" s="17"/>
      <c r="F263" s="3">
        <v>11</v>
      </c>
      <c r="G263" s="3">
        <v>11</v>
      </c>
      <c r="H263" s="69">
        <f t="shared" si="9"/>
        <v>100</v>
      </c>
      <c r="I263" s="5"/>
    </row>
    <row r="264" spans="1:9" ht="75" x14ac:dyDescent="0.25">
      <c r="A264" s="22" t="s">
        <v>756</v>
      </c>
      <c r="B264" s="5" t="s">
        <v>1159</v>
      </c>
      <c r="C264" s="35" t="s">
        <v>501</v>
      </c>
      <c r="D264" s="3" t="s">
        <v>502</v>
      </c>
      <c r="E264" s="17"/>
      <c r="F264" s="3">
        <v>51.5</v>
      </c>
      <c r="G264" s="3">
        <v>51.5</v>
      </c>
      <c r="H264" s="69">
        <f t="shared" si="9"/>
        <v>100</v>
      </c>
      <c r="I264" s="5"/>
    </row>
    <row r="265" spans="1:9" ht="23.25" customHeight="1" x14ac:dyDescent="0.25">
      <c r="A265" s="22" t="s">
        <v>676</v>
      </c>
      <c r="B265" s="348" t="s">
        <v>512</v>
      </c>
      <c r="C265" s="348"/>
      <c r="D265" s="348"/>
      <c r="E265" s="348"/>
      <c r="F265" s="348"/>
      <c r="G265" s="348"/>
      <c r="H265" s="348"/>
      <c r="I265" s="348"/>
    </row>
    <row r="266" spans="1:9" ht="24.75" customHeight="1" x14ac:dyDescent="0.25">
      <c r="A266" s="22" t="s">
        <v>677</v>
      </c>
      <c r="B266" s="359" t="s">
        <v>815</v>
      </c>
      <c r="C266" s="359"/>
      <c r="D266" s="359"/>
      <c r="E266" s="359"/>
      <c r="F266" s="359"/>
      <c r="G266" s="359"/>
      <c r="H266" s="359"/>
      <c r="I266" s="359"/>
    </row>
    <row r="267" spans="1:9" ht="75" x14ac:dyDescent="0.25">
      <c r="A267" s="310" t="s">
        <v>757</v>
      </c>
      <c r="B267" s="360" t="s">
        <v>1160</v>
      </c>
      <c r="C267" s="35" t="s">
        <v>1105</v>
      </c>
      <c r="D267" s="3"/>
      <c r="E267" s="17"/>
      <c r="F267" s="10">
        <v>59.8</v>
      </c>
      <c r="G267" s="10">
        <v>57.51</v>
      </c>
      <c r="H267" s="69">
        <f>G267/F267*100</f>
        <v>96.170568561872912</v>
      </c>
      <c r="I267" s="5"/>
    </row>
    <row r="268" spans="1:9" ht="45" x14ac:dyDescent="0.25">
      <c r="A268" s="311"/>
      <c r="B268" s="360"/>
      <c r="C268" s="35" t="s">
        <v>1106</v>
      </c>
      <c r="D268" s="3" t="s">
        <v>462</v>
      </c>
      <c r="E268" s="17"/>
      <c r="F268" s="3">
        <v>74</v>
      </c>
      <c r="G268" s="3">
        <v>73</v>
      </c>
      <c r="H268" s="69">
        <f>G268/F268*100</f>
        <v>98.648648648648646</v>
      </c>
      <c r="I268" s="5"/>
    </row>
    <row r="269" spans="1:9" ht="60" x14ac:dyDescent="0.25">
      <c r="A269" s="22" t="s">
        <v>758</v>
      </c>
      <c r="B269" s="12" t="s">
        <v>1161</v>
      </c>
      <c r="C269" s="35" t="s">
        <v>514</v>
      </c>
      <c r="D269" s="3" t="s">
        <v>462</v>
      </c>
      <c r="E269" s="17"/>
      <c r="F269" s="3">
        <v>310</v>
      </c>
      <c r="G269" s="3">
        <v>304</v>
      </c>
      <c r="H269" s="69">
        <f t="shared" ref="H269:H278" si="10">G269/F269*100</f>
        <v>98.064516129032256</v>
      </c>
      <c r="I269" s="5"/>
    </row>
    <row r="270" spans="1:9" ht="75" x14ac:dyDescent="0.25">
      <c r="A270" s="22" t="s">
        <v>759</v>
      </c>
      <c r="B270" s="12" t="s">
        <v>1162</v>
      </c>
      <c r="C270" s="35" t="s">
        <v>515</v>
      </c>
      <c r="D270" s="3" t="s">
        <v>462</v>
      </c>
      <c r="E270" s="17"/>
      <c r="F270" s="3">
        <v>2</v>
      </c>
      <c r="G270" s="3">
        <v>3</v>
      </c>
      <c r="H270" s="69">
        <v>100</v>
      </c>
      <c r="I270" s="5"/>
    </row>
    <row r="271" spans="1:9" ht="60" x14ac:dyDescent="0.25">
      <c r="A271" s="310" t="s">
        <v>760</v>
      </c>
      <c r="B271" s="360" t="s">
        <v>1163</v>
      </c>
      <c r="C271" s="35" t="s">
        <v>516</v>
      </c>
      <c r="D271" s="3" t="s">
        <v>73</v>
      </c>
      <c r="E271" s="17"/>
      <c r="F271" s="3">
        <v>140</v>
      </c>
      <c r="G271" s="3">
        <v>140</v>
      </c>
      <c r="H271" s="69">
        <f t="shared" si="10"/>
        <v>100</v>
      </c>
      <c r="I271" s="5"/>
    </row>
    <row r="272" spans="1:9" ht="45" x14ac:dyDescent="0.25">
      <c r="A272" s="311"/>
      <c r="B272" s="360"/>
      <c r="C272" s="35" t="s">
        <v>517</v>
      </c>
      <c r="D272" s="3" t="s">
        <v>73</v>
      </c>
      <c r="E272" s="17"/>
      <c r="F272" s="3">
        <v>230</v>
      </c>
      <c r="G272" s="3">
        <v>230</v>
      </c>
      <c r="H272" s="69">
        <f t="shared" si="10"/>
        <v>100</v>
      </c>
      <c r="I272" s="5"/>
    </row>
    <row r="273" spans="1:9" ht="51.75" customHeight="1" x14ac:dyDescent="0.25">
      <c r="A273" s="310" t="s">
        <v>761</v>
      </c>
      <c r="B273" s="360" t="s">
        <v>1164</v>
      </c>
      <c r="C273" s="35" t="s">
        <v>518</v>
      </c>
      <c r="D273" s="3" t="s">
        <v>462</v>
      </c>
      <c r="E273" s="17"/>
      <c r="F273" s="3">
        <v>310</v>
      </c>
      <c r="G273" s="3">
        <v>304</v>
      </c>
      <c r="H273" s="69">
        <f t="shared" si="10"/>
        <v>98.064516129032256</v>
      </c>
      <c r="I273" s="5"/>
    </row>
    <row r="274" spans="1:9" ht="45" x14ac:dyDescent="0.25">
      <c r="A274" s="317"/>
      <c r="B274" s="360"/>
      <c r="C274" s="35" t="s">
        <v>519</v>
      </c>
      <c r="D274" s="3" t="s">
        <v>315</v>
      </c>
      <c r="E274" s="17"/>
      <c r="F274" s="3">
        <v>230</v>
      </c>
      <c r="G274" s="3">
        <v>299</v>
      </c>
      <c r="H274" s="69">
        <v>100</v>
      </c>
      <c r="I274" s="5"/>
    </row>
    <row r="275" spans="1:9" ht="45" x14ac:dyDescent="0.25">
      <c r="A275" s="317"/>
      <c r="B275" s="360"/>
      <c r="C275" s="35" t="s">
        <v>520</v>
      </c>
      <c r="D275" s="3" t="s">
        <v>73</v>
      </c>
      <c r="E275" s="17"/>
      <c r="F275" s="3">
        <v>425</v>
      </c>
      <c r="G275" s="3">
        <v>854</v>
      </c>
      <c r="H275" s="69">
        <v>100</v>
      </c>
      <c r="I275" s="5"/>
    </row>
    <row r="276" spans="1:9" x14ac:dyDescent="0.25">
      <c r="A276" s="311"/>
      <c r="B276" s="360"/>
      <c r="C276" s="35" t="s">
        <v>521</v>
      </c>
      <c r="D276" s="3" t="s">
        <v>462</v>
      </c>
      <c r="E276" s="17"/>
      <c r="F276" s="3">
        <v>980</v>
      </c>
      <c r="G276" s="3">
        <v>1650</v>
      </c>
      <c r="H276" s="69">
        <v>100</v>
      </c>
      <c r="I276" s="5"/>
    </row>
    <row r="277" spans="1:9" ht="90" x14ac:dyDescent="0.25">
      <c r="A277" s="22" t="s">
        <v>762</v>
      </c>
      <c r="B277" s="12" t="s">
        <v>1165</v>
      </c>
      <c r="C277" s="35" t="s">
        <v>522</v>
      </c>
      <c r="D277" s="3" t="s">
        <v>462</v>
      </c>
      <c r="E277" s="17"/>
      <c r="F277" s="3">
        <v>3</v>
      </c>
      <c r="G277" s="3">
        <v>3</v>
      </c>
      <c r="H277" s="69">
        <f t="shared" si="10"/>
        <v>100</v>
      </c>
      <c r="I277" s="5"/>
    </row>
    <row r="278" spans="1:9" ht="77.25" customHeight="1" x14ac:dyDescent="0.25">
      <c r="A278" s="310" t="s">
        <v>763</v>
      </c>
      <c r="B278" s="360" t="s">
        <v>1166</v>
      </c>
      <c r="C278" s="35" t="s">
        <v>523</v>
      </c>
      <c r="D278" s="3" t="s">
        <v>73</v>
      </c>
      <c r="E278" s="17"/>
      <c r="F278" s="3">
        <v>7500</v>
      </c>
      <c r="G278" s="3">
        <v>7295</v>
      </c>
      <c r="H278" s="69">
        <f t="shared" si="10"/>
        <v>97.266666666666666</v>
      </c>
      <c r="I278" s="5"/>
    </row>
    <row r="279" spans="1:9" ht="90" x14ac:dyDescent="0.25">
      <c r="A279" s="311"/>
      <c r="B279" s="360"/>
      <c r="C279" s="35" t="s">
        <v>524</v>
      </c>
      <c r="D279" s="3" t="s">
        <v>73</v>
      </c>
      <c r="E279" s="17"/>
      <c r="F279" s="3">
        <v>3</v>
      </c>
      <c r="G279" s="3">
        <v>4</v>
      </c>
      <c r="H279" s="69">
        <v>100</v>
      </c>
      <c r="I279" s="5"/>
    </row>
    <row r="280" spans="1:9" ht="27" customHeight="1" x14ac:dyDescent="0.25">
      <c r="A280" s="310" t="s">
        <v>764</v>
      </c>
      <c r="B280" s="360" t="s">
        <v>1167</v>
      </c>
      <c r="C280" s="35" t="s">
        <v>519</v>
      </c>
      <c r="D280" s="3" t="s">
        <v>462</v>
      </c>
      <c r="E280" s="17"/>
      <c r="F280" s="3">
        <v>230</v>
      </c>
      <c r="G280" s="3">
        <v>299</v>
      </c>
      <c r="H280" s="69">
        <v>100</v>
      </c>
      <c r="I280" s="5"/>
    </row>
    <row r="281" spans="1:9" ht="45" x14ac:dyDescent="0.25">
      <c r="A281" s="317"/>
      <c r="B281" s="360"/>
      <c r="C281" s="35" t="s">
        <v>520</v>
      </c>
      <c r="D281" s="3" t="s">
        <v>73</v>
      </c>
      <c r="E281" s="17"/>
      <c r="F281" s="3">
        <v>425</v>
      </c>
      <c r="G281" s="3">
        <v>854</v>
      </c>
      <c r="H281" s="69">
        <v>100</v>
      </c>
      <c r="I281" s="5"/>
    </row>
    <row r="282" spans="1:9" x14ac:dyDescent="0.25">
      <c r="A282" s="311"/>
      <c r="B282" s="360"/>
      <c r="C282" s="35" t="s">
        <v>521</v>
      </c>
      <c r="D282" s="3" t="s">
        <v>462</v>
      </c>
      <c r="E282" s="17"/>
      <c r="F282" s="3">
        <v>980</v>
      </c>
      <c r="G282" s="3">
        <v>1650</v>
      </c>
      <c r="H282" s="69">
        <v>100</v>
      </c>
      <c r="I282" s="5"/>
    </row>
    <row r="283" spans="1:9" ht="64.5" customHeight="1" x14ac:dyDescent="0.25">
      <c r="A283" s="310" t="s">
        <v>765</v>
      </c>
      <c r="B283" s="360" t="s">
        <v>799</v>
      </c>
      <c r="C283" s="35" t="s">
        <v>525</v>
      </c>
      <c r="D283" s="3" t="s">
        <v>462</v>
      </c>
      <c r="E283" s="17"/>
      <c r="F283" s="3">
        <v>4</v>
      </c>
      <c r="G283" s="3">
        <v>4</v>
      </c>
      <c r="H283" s="69">
        <v>100</v>
      </c>
      <c r="I283" s="5"/>
    </row>
    <row r="284" spans="1:9" ht="30" x14ac:dyDescent="0.25">
      <c r="A284" s="317"/>
      <c r="B284" s="360"/>
      <c r="C284" s="35" t="s">
        <v>526</v>
      </c>
      <c r="D284" s="3" t="s">
        <v>462</v>
      </c>
      <c r="E284" s="17"/>
      <c r="F284" s="3">
        <v>3</v>
      </c>
      <c r="G284" s="3">
        <v>3</v>
      </c>
      <c r="H284" s="69">
        <v>100</v>
      </c>
      <c r="I284" s="5"/>
    </row>
    <row r="285" spans="1:9" ht="45" x14ac:dyDescent="0.25">
      <c r="A285" s="317"/>
      <c r="B285" s="360"/>
      <c r="C285" s="35" t="s">
        <v>527</v>
      </c>
      <c r="D285" s="3" t="s">
        <v>462</v>
      </c>
      <c r="E285" s="17"/>
      <c r="F285" s="3">
        <v>2</v>
      </c>
      <c r="G285" s="3">
        <v>3</v>
      </c>
      <c r="H285" s="69">
        <v>100</v>
      </c>
      <c r="I285" s="5"/>
    </row>
    <row r="286" spans="1:9" ht="45" x14ac:dyDescent="0.25">
      <c r="A286" s="317"/>
      <c r="B286" s="360"/>
      <c r="C286" s="35" t="s">
        <v>528</v>
      </c>
      <c r="D286" s="3" t="s">
        <v>73</v>
      </c>
      <c r="E286" s="17"/>
      <c r="F286" s="3">
        <v>425</v>
      </c>
      <c r="G286" s="3">
        <v>854</v>
      </c>
      <c r="H286" s="69">
        <v>100</v>
      </c>
      <c r="I286" s="5"/>
    </row>
    <row r="287" spans="1:9" x14ac:dyDescent="0.25">
      <c r="A287" s="311"/>
      <c r="B287" s="360"/>
      <c r="C287" s="35" t="s">
        <v>529</v>
      </c>
      <c r="D287" s="3" t="s">
        <v>462</v>
      </c>
      <c r="E287" s="17"/>
      <c r="F287" s="3">
        <v>980</v>
      </c>
      <c r="G287" s="3">
        <v>1650</v>
      </c>
      <c r="H287" s="69">
        <v>100</v>
      </c>
      <c r="I287" s="5"/>
    </row>
    <row r="288" spans="1:9" ht="28.5" customHeight="1" x14ac:dyDescent="0.25">
      <c r="A288" s="22" t="s">
        <v>766</v>
      </c>
      <c r="B288" s="353" t="s">
        <v>814</v>
      </c>
      <c r="C288" s="353"/>
      <c r="D288" s="353"/>
      <c r="E288" s="353"/>
      <c r="F288" s="353"/>
      <c r="G288" s="353"/>
      <c r="H288" s="353"/>
      <c r="I288" s="353"/>
    </row>
    <row r="289" spans="1:9" ht="79.5" customHeight="1" x14ac:dyDescent="0.25">
      <c r="A289" s="22" t="s">
        <v>767</v>
      </c>
      <c r="B289" s="5" t="s">
        <v>799</v>
      </c>
      <c r="C289" s="35" t="s">
        <v>530</v>
      </c>
      <c r="D289" s="3" t="s">
        <v>95</v>
      </c>
      <c r="E289" s="17"/>
      <c r="F289" s="3">
        <v>2</v>
      </c>
      <c r="G289" s="3">
        <v>2</v>
      </c>
      <c r="H289" s="69">
        <f>G289/F289*100</f>
        <v>100</v>
      </c>
      <c r="I289" s="5"/>
    </row>
    <row r="290" spans="1:9" ht="51.75" customHeight="1" x14ac:dyDescent="0.25">
      <c r="A290" s="22" t="s">
        <v>768</v>
      </c>
      <c r="B290" s="5" t="s">
        <v>799</v>
      </c>
      <c r="C290" s="35" t="s">
        <v>531</v>
      </c>
      <c r="D290" s="3" t="s">
        <v>95</v>
      </c>
      <c r="E290" s="17"/>
      <c r="F290" s="3">
        <v>1</v>
      </c>
      <c r="G290" s="3">
        <v>1</v>
      </c>
      <c r="H290" s="69">
        <f>G290/F290*100</f>
        <v>100</v>
      </c>
      <c r="I290" s="5" t="s">
        <v>1441</v>
      </c>
    </row>
    <row r="291" spans="1:9" ht="16.5" customHeight="1" x14ac:dyDescent="0.25">
      <c r="A291" s="22" t="s">
        <v>769</v>
      </c>
      <c r="B291" s="353" t="s">
        <v>813</v>
      </c>
      <c r="C291" s="353"/>
      <c r="D291" s="353"/>
      <c r="E291" s="353"/>
      <c r="F291" s="353"/>
      <c r="G291" s="353"/>
      <c r="H291" s="353"/>
      <c r="I291" s="353"/>
    </row>
    <row r="292" spans="1:9" ht="90" x14ac:dyDescent="0.25">
      <c r="A292" s="22" t="s">
        <v>770</v>
      </c>
      <c r="B292" s="5" t="s">
        <v>800</v>
      </c>
      <c r="C292" s="35" t="s">
        <v>532</v>
      </c>
      <c r="D292" s="3" t="s">
        <v>73</v>
      </c>
      <c r="E292" s="17"/>
      <c r="F292" s="3">
        <v>554</v>
      </c>
      <c r="G292" s="3">
        <v>541</v>
      </c>
      <c r="H292" s="69">
        <f>G292/F292*100</f>
        <v>97.653429602888082</v>
      </c>
      <c r="I292" s="5"/>
    </row>
    <row r="293" spans="1:9" ht="75" x14ac:dyDescent="0.25">
      <c r="A293" s="310" t="s">
        <v>771</v>
      </c>
      <c r="B293" s="347" t="s">
        <v>1168</v>
      </c>
      <c r="C293" s="35" t="s">
        <v>533</v>
      </c>
      <c r="D293" s="3" t="s">
        <v>462</v>
      </c>
      <c r="E293" s="17"/>
      <c r="F293" s="3">
        <v>1</v>
      </c>
      <c r="G293" s="3">
        <v>1</v>
      </c>
      <c r="H293" s="69">
        <f t="shared" ref="H293:H294" si="11">G293/F293*100</f>
        <v>100</v>
      </c>
      <c r="I293" s="5"/>
    </row>
    <row r="294" spans="1:9" ht="45" x14ac:dyDescent="0.25">
      <c r="A294" s="311"/>
      <c r="B294" s="347"/>
      <c r="C294" s="35" t="s">
        <v>534</v>
      </c>
      <c r="D294" s="3" t="s">
        <v>462</v>
      </c>
      <c r="E294" s="17"/>
      <c r="F294" s="3">
        <v>1</v>
      </c>
      <c r="G294" s="3">
        <v>1</v>
      </c>
      <c r="H294" s="69">
        <f t="shared" si="11"/>
        <v>100</v>
      </c>
      <c r="I294" s="5"/>
    </row>
    <row r="295" spans="1:9" ht="99.75" customHeight="1" x14ac:dyDescent="0.25">
      <c r="A295" s="22" t="s">
        <v>772</v>
      </c>
      <c r="B295" s="5" t="s">
        <v>1169</v>
      </c>
      <c r="C295" s="35" t="s">
        <v>535</v>
      </c>
      <c r="D295" s="3" t="s">
        <v>537</v>
      </c>
      <c r="E295" s="17"/>
      <c r="F295" s="3">
        <v>14</v>
      </c>
      <c r="G295" s="3">
        <v>17</v>
      </c>
      <c r="H295" s="69">
        <v>100</v>
      </c>
      <c r="I295" s="5"/>
    </row>
    <row r="296" spans="1:9" ht="18" customHeight="1" x14ac:dyDescent="0.25">
      <c r="A296" s="22" t="s">
        <v>773</v>
      </c>
      <c r="B296" s="353" t="s">
        <v>812</v>
      </c>
      <c r="C296" s="353"/>
      <c r="D296" s="353"/>
      <c r="E296" s="353"/>
      <c r="F296" s="353"/>
      <c r="G296" s="353"/>
      <c r="H296" s="353"/>
      <c r="I296" s="353"/>
    </row>
    <row r="297" spans="1:9" ht="29.25" customHeight="1" x14ac:dyDescent="0.25">
      <c r="A297" s="22" t="s">
        <v>774</v>
      </c>
      <c r="B297" s="17" t="s">
        <v>1168</v>
      </c>
      <c r="C297" s="35" t="s">
        <v>536</v>
      </c>
      <c r="D297" s="3" t="s">
        <v>95</v>
      </c>
      <c r="E297" s="17"/>
      <c r="F297" s="3">
        <v>1</v>
      </c>
      <c r="G297" s="3">
        <v>1</v>
      </c>
      <c r="H297" s="69">
        <f>G297/F297*100</f>
        <v>100</v>
      </c>
      <c r="I297" s="5"/>
    </row>
    <row r="298" spans="1:9" ht="30.75" customHeight="1" x14ac:dyDescent="0.25">
      <c r="A298" s="22" t="s">
        <v>678</v>
      </c>
      <c r="B298" s="340" t="s">
        <v>1013</v>
      </c>
      <c r="C298" s="340"/>
      <c r="D298" s="340"/>
      <c r="E298" s="340"/>
      <c r="F298" s="340"/>
      <c r="G298" s="340"/>
      <c r="H298" s="340"/>
      <c r="I298" s="340"/>
    </row>
    <row r="299" spans="1:9" ht="19.5" customHeight="1" x14ac:dyDescent="0.25">
      <c r="A299" s="22" t="s">
        <v>679</v>
      </c>
      <c r="B299" s="355" t="s">
        <v>631</v>
      </c>
      <c r="C299" s="355"/>
      <c r="D299" s="355"/>
      <c r="E299" s="355"/>
      <c r="F299" s="355"/>
      <c r="G299" s="355"/>
      <c r="H299" s="355"/>
      <c r="I299" s="355"/>
    </row>
    <row r="300" spans="1:9" ht="90" customHeight="1" x14ac:dyDescent="0.25">
      <c r="A300" s="310" t="s">
        <v>775</v>
      </c>
      <c r="B300" s="358" t="s">
        <v>801</v>
      </c>
      <c r="C300" s="35" t="s">
        <v>570</v>
      </c>
      <c r="D300" s="3" t="s">
        <v>28</v>
      </c>
      <c r="E300" s="17"/>
      <c r="F300" s="3">
        <v>94.6</v>
      </c>
      <c r="G300" s="3">
        <v>98</v>
      </c>
      <c r="H300" s="69">
        <v>100</v>
      </c>
      <c r="I300" s="5"/>
    </row>
    <row r="301" spans="1:9" ht="30" x14ac:dyDescent="0.25">
      <c r="A301" s="311"/>
      <c r="B301" s="358"/>
      <c r="C301" s="35" t="s">
        <v>571</v>
      </c>
      <c r="D301" s="3" t="s">
        <v>28</v>
      </c>
      <c r="E301" s="17"/>
      <c r="F301" s="3">
        <v>81.8</v>
      </c>
      <c r="G301" s="3">
        <v>70</v>
      </c>
      <c r="H301" s="69">
        <f t="shared" ref="H301:H307" si="12">G301/F301*100</f>
        <v>85.574572127139376</v>
      </c>
      <c r="I301" s="5"/>
    </row>
    <row r="302" spans="1:9" ht="135" customHeight="1" x14ac:dyDescent="0.25">
      <c r="A302" s="310" t="s">
        <v>776</v>
      </c>
      <c r="B302" s="358" t="s">
        <v>1170</v>
      </c>
      <c r="C302" s="35" t="s">
        <v>572</v>
      </c>
      <c r="D302" s="3" t="s">
        <v>28</v>
      </c>
      <c r="E302" s="17"/>
      <c r="F302" s="3">
        <v>98</v>
      </c>
      <c r="G302" s="3">
        <v>98</v>
      </c>
      <c r="H302" s="69">
        <f t="shared" si="12"/>
        <v>100</v>
      </c>
      <c r="I302" s="5"/>
    </row>
    <row r="303" spans="1:9" ht="30" x14ac:dyDescent="0.25">
      <c r="A303" s="317"/>
      <c r="B303" s="358"/>
      <c r="C303" s="35" t="s">
        <v>573</v>
      </c>
      <c r="D303" s="3" t="s">
        <v>95</v>
      </c>
      <c r="E303" s="17"/>
      <c r="F303" s="3">
        <v>46</v>
      </c>
      <c r="G303" s="3">
        <v>46</v>
      </c>
      <c r="H303" s="69">
        <f t="shared" si="12"/>
        <v>100</v>
      </c>
      <c r="I303" s="5"/>
    </row>
    <row r="304" spans="1:9" ht="30" x14ac:dyDescent="0.25">
      <c r="A304" s="311"/>
      <c r="B304" s="358"/>
      <c r="C304" s="35" t="s">
        <v>574</v>
      </c>
      <c r="D304" s="3" t="s">
        <v>95</v>
      </c>
      <c r="E304" s="17"/>
      <c r="F304" s="10" t="s">
        <v>575</v>
      </c>
      <c r="G304" s="10" t="s">
        <v>575</v>
      </c>
      <c r="H304" s="69">
        <v>100</v>
      </c>
      <c r="I304" s="5"/>
    </row>
    <row r="305" spans="1:9" ht="90" customHeight="1" x14ac:dyDescent="0.25">
      <c r="A305" s="310" t="s">
        <v>777</v>
      </c>
      <c r="B305" s="358" t="s">
        <v>802</v>
      </c>
      <c r="C305" s="35" t="s">
        <v>576</v>
      </c>
      <c r="D305" s="3" t="s">
        <v>95</v>
      </c>
      <c r="E305" s="17"/>
      <c r="F305" s="3">
        <v>1248</v>
      </c>
      <c r="G305" s="3">
        <v>1326</v>
      </c>
      <c r="H305" s="69">
        <v>100</v>
      </c>
      <c r="I305" s="5"/>
    </row>
    <row r="306" spans="1:9" ht="45" x14ac:dyDescent="0.25">
      <c r="A306" s="317"/>
      <c r="B306" s="358"/>
      <c r="C306" s="35" t="s">
        <v>981</v>
      </c>
      <c r="D306" s="3" t="s">
        <v>95</v>
      </c>
      <c r="E306" s="17"/>
      <c r="F306" s="3">
        <v>162</v>
      </c>
      <c r="G306" s="3">
        <v>164</v>
      </c>
      <c r="H306" s="69">
        <v>100</v>
      </c>
      <c r="I306" s="5"/>
    </row>
    <row r="307" spans="1:9" ht="30" x14ac:dyDescent="0.25">
      <c r="A307" s="311"/>
      <c r="B307" s="358"/>
      <c r="C307" s="35" t="s">
        <v>577</v>
      </c>
      <c r="D307" s="3" t="s">
        <v>28</v>
      </c>
      <c r="E307" s="17"/>
      <c r="F307" s="3">
        <v>37.5</v>
      </c>
      <c r="G307" s="3">
        <v>37.5</v>
      </c>
      <c r="H307" s="69">
        <f t="shared" si="12"/>
        <v>100</v>
      </c>
      <c r="I307" s="5"/>
    </row>
    <row r="308" spans="1:9" ht="29.25" customHeight="1" x14ac:dyDescent="0.25">
      <c r="A308" s="22" t="s">
        <v>680</v>
      </c>
      <c r="B308" s="356" t="s">
        <v>655</v>
      </c>
      <c r="C308" s="356"/>
      <c r="D308" s="356"/>
      <c r="E308" s="356"/>
      <c r="F308" s="356"/>
      <c r="G308" s="356"/>
      <c r="H308" s="356"/>
      <c r="I308" s="356"/>
    </row>
    <row r="309" spans="1:9" ht="93" customHeight="1" x14ac:dyDescent="0.25">
      <c r="A309" s="22" t="s">
        <v>778</v>
      </c>
      <c r="B309" s="31" t="s">
        <v>803</v>
      </c>
      <c r="C309" s="35" t="s">
        <v>581</v>
      </c>
      <c r="D309" s="3" t="s">
        <v>73</v>
      </c>
      <c r="E309" s="17"/>
      <c r="F309" s="3">
        <v>20</v>
      </c>
      <c r="G309" s="3">
        <v>4</v>
      </c>
      <c r="H309" s="69">
        <f>G309/F309*100</f>
        <v>20</v>
      </c>
      <c r="I309" s="5"/>
    </row>
    <row r="310" spans="1:9" ht="27.75" customHeight="1" x14ac:dyDescent="0.25">
      <c r="A310" s="22" t="s">
        <v>779</v>
      </c>
      <c r="B310" s="357" t="s">
        <v>1171</v>
      </c>
      <c r="C310" s="357"/>
      <c r="D310" s="357"/>
      <c r="E310" s="357"/>
      <c r="F310" s="357"/>
      <c r="G310" s="357"/>
      <c r="H310" s="357"/>
      <c r="I310" s="357"/>
    </row>
    <row r="311" spans="1:9" ht="30" x14ac:dyDescent="0.25">
      <c r="A311" s="22" t="s">
        <v>780</v>
      </c>
      <c r="B311" s="31" t="s">
        <v>804</v>
      </c>
      <c r="C311" s="35" t="s">
        <v>584</v>
      </c>
      <c r="D311" s="3" t="s">
        <v>95</v>
      </c>
      <c r="E311" s="17"/>
      <c r="F311" s="3">
        <v>41</v>
      </c>
      <c r="G311" s="3">
        <v>41</v>
      </c>
      <c r="H311" s="69">
        <f>G311/F311*100</f>
        <v>100</v>
      </c>
      <c r="I311" s="5"/>
    </row>
    <row r="312" spans="1:9" ht="24.75" customHeight="1" x14ac:dyDescent="0.25">
      <c r="A312" s="22" t="s">
        <v>1178</v>
      </c>
      <c r="B312" s="304" t="s">
        <v>1184</v>
      </c>
      <c r="C312" s="305"/>
      <c r="D312" s="305"/>
      <c r="E312" s="305"/>
      <c r="F312" s="305"/>
      <c r="G312" s="305"/>
      <c r="H312" s="305"/>
      <c r="I312" s="306"/>
    </row>
    <row r="313" spans="1:9" ht="30" customHeight="1" x14ac:dyDescent="0.25">
      <c r="A313" s="22" t="s">
        <v>1179</v>
      </c>
      <c r="B313" s="307" t="s">
        <v>1181</v>
      </c>
      <c r="C313" s="308"/>
      <c r="D313" s="308"/>
      <c r="E313" s="308"/>
      <c r="F313" s="308"/>
      <c r="G313" s="308"/>
      <c r="H313" s="308"/>
      <c r="I313" s="309"/>
    </row>
    <row r="314" spans="1:9" ht="60" x14ac:dyDescent="0.25">
      <c r="A314" s="22" t="s">
        <v>1191</v>
      </c>
      <c r="B314" s="5" t="s">
        <v>1195</v>
      </c>
      <c r="C314" s="35" t="s">
        <v>1194</v>
      </c>
      <c r="D314" s="3" t="s">
        <v>315</v>
      </c>
      <c r="E314" s="17"/>
      <c r="F314" s="3">
        <v>40</v>
      </c>
      <c r="G314" s="3">
        <v>77</v>
      </c>
      <c r="H314" s="69">
        <v>100</v>
      </c>
      <c r="I314" s="5"/>
    </row>
    <row r="315" spans="1:9" ht="75" x14ac:dyDescent="0.25">
      <c r="A315" s="22" t="s">
        <v>1192</v>
      </c>
      <c r="B315" s="5" t="s">
        <v>1196</v>
      </c>
      <c r="C315" s="35" t="s">
        <v>1198</v>
      </c>
      <c r="D315" s="3" t="s">
        <v>315</v>
      </c>
      <c r="E315" s="17"/>
      <c r="F315" s="3">
        <v>45</v>
      </c>
      <c r="G315" s="3">
        <v>49</v>
      </c>
      <c r="H315" s="69">
        <v>100</v>
      </c>
      <c r="I315" s="5"/>
    </row>
    <row r="316" spans="1:9" ht="93.75" customHeight="1" x14ac:dyDescent="0.25">
      <c r="A316" s="22" t="s">
        <v>1193</v>
      </c>
      <c r="B316" s="5" t="s">
        <v>1197</v>
      </c>
      <c r="C316" s="35" t="s">
        <v>1199</v>
      </c>
      <c r="D316" s="3" t="s">
        <v>1200</v>
      </c>
      <c r="E316" s="17"/>
      <c r="F316" s="3">
        <v>3000</v>
      </c>
      <c r="G316" s="3">
        <v>1000</v>
      </c>
      <c r="H316" s="69">
        <f t="shared" ref="H316" si="13">G316/F316*100</f>
        <v>33.333333333333329</v>
      </c>
      <c r="I316" s="5"/>
    </row>
    <row r="317" spans="1:9" ht="23.25" customHeight="1" x14ac:dyDescent="0.25">
      <c r="A317" s="22" t="s">
        <v>1180</v>
      </c>
      <c r="B317" s="307" t="s">
        <v>816</v>
      </c>
      <c r="C317" s="308"/>
      <c r="D317" s="308"/>
      <c r="E317" s="308"/>
      <c r="F317" s="308"/>
      <c r="G317" s="308"/>
      <c r="H317" s="308"/>
      <c r="I317" s="309"/>
    </row>
    <row r="318" spans="1:9" ht="45" customHeight="1" x14ac:dyDescent="0.25">
      <c r="A318" s="310" t="s">
        <v>1205</v>
      </c>
      <c r="B318" s="314" t="s">
        <v>1204</v>
      </c>
      <c r="C318" s="35" t="s">
        <v>1231</v>
      </c>
      <c r="D318" s="3" t="s">
        <v>315</v>
      </c>
      <c r="E318" s="17"/>
      <c r="F318" s="3">
        <v>233320</v>
      </c>
      <c r="G318" s="3">
        <v>285715</v>
      </c>
      <c r="H318" s="69">
        <v>100</v>
      </c>
      <c r="I318" s="5"/>
    </row>
    <row r="319" spans="1:9" x14ac:dyDescent="0.25">
      <c r="A319" s="317"/>
      <c r="B319" s="315"/>
      <c r="C319" s="35" t="s">
        <v>1232</v>
      </c>
      <c r="D319" s="3" t="s">
        <v>315</v>
      </c>
      <c r="E319" s="17"/>
      <c r="F319" s="3">
        <v>600</v>
      </c>
      <c r="G319" s="3">
        <v>1657</v>
      </c>
      <c r="H319" s="69">
        <v>100</v>
      </c>
      <c r="I319" s="5"/>
    </row>
    <row r="320" spans="1:9" ht="30" x14ac:dyDescent="0.25">
      <c r="A320" s="317"/>
      <c r="B320" s="315"/>
      <c r="C320" s="35" t="s">
        <v>1233</v>
      </c>
      <c r="D320" s="3" t="s">
        <v>315</v>
      </c>
      <c r="E320" s="17"/>
      <c r="F320" s="3">
        <v>600</v>
      </c>
      <c r="G320" s="3">
        <v>291</v>
      </c>
      <c r="H320" s="69">
        <f t="shared" ref="H320:H321" si="14">G320/F320*100</f>
        <v>48.5</v>
      </c>
      <c r="I320" s="5"/>
    </row>
    <row r="321" spans="1:9" x14ac:dyDescent="0.25">
      <c r="A321" s="311"/>
      <c r="B321" s="316"/>
      <c r="C321" s="35" t="s">
        <v>1234</v>
      </c>
      <c r="D321" s="3" t="s">
        <v>315</v>
      </c>
      <c r="E321" s="17"/>
      <c r="F321" s="3">
        <v>100</v>
      </c>
      <c r="G321" s="3">
        <v>100</v>
      </c>
      <c r="H321" s="69">
        <f t="shared" si="14"/>
        <v>100</v>
      </c>
      <c r="I321" s="5"/>
    </row>
    <row r="322" spans="1:9" ht="75" x14ac:dyDescent="0.25">
      <c r="A322" s="22" t="s">
        <v>1206</v>
      </c>
      <c r="B322" s="5" t="s">
        <v>1212</v>
      </c>
      <c r="C322" s="35" t="s">
        <v>1229</v>
      </c>
      <c r="D322" s="3" t="s">
        <v>1230</v>
      </c>
      <c r="E322" s="17"/>
      <c r="F322" s="3">
        <v>1971100</v>
      </c>
      <c r="G322" s="3">
        <v>1971100</v>
      </c>
      <c r="H322" s="69">
        <f>G322/F322*100</f>
        <v>100</v>
      </c>
      <c r="I322" s="5"/>
    </row>
    <row r="323" spans="1:9" ht="47.25" customHeight="1" x14ac:dyDescent="0.25">
      <c r="A323" s="310" t="s">
        <v>1207</v>
      </c>
      <c r="B323" s="314" t="s">
        <v>1213</v>
      </c>
      <c r="C323" s="16" t="s">
        <v>1221</v>
      </c>
      <c r="D323" s="3" t="s">
        <v>1228</v>
      </c>
      <c r="E323" s="17"/>
      <c r="F323" s="3">
        <v>110</v>
      </c>
      <c r="G323" s="3">
        <v>111</v>
      </c>
      <c r="H323" s="69">
        <v>100</v>
      </c>
      <c r="I323" s="5"/>
    </row>
    <row r="324" spans="1:9" x14ac:dyDescent="0.25">
      <c r="A324" s="317"/>
      <c r="B324" s="315"/>
      <c r="C324" s="35" t="s">
        <v>1224</v>
      </c>
      <c r="D324" s="3" t="s">
        <v>315</v>
      </c>
      <c r="E324" s="17"/>
      <c r="F324" s="3">
        <v>15</v>
      </c>
      <c r="G324" s="3">
        <v>15</v>
      </c>
      <c r="H324" s="69">
        <f t="shared" ref="H324:H328" si="15">G324/F324*100</f>
        <v>100</v>
      </c>
      <c r="I324" s="5"/>
    </row>
    <row r="325" spans="1:9" x14ac:dyDescent="0.25">
      <c r="A325" s="317"/>
      <c r="B325" s="315"/>
      <c r="C325" s="35" t="s">
        <v>1225</v>
      </c>
      <c r="D325" s="3" t="s">
        <v>315</v>
      </c>
      <c r="E325" s="17"/>
      <c r="F325" s="3">
        <v>17</v>
      </c>
      <c r="G325" s="3">
        <v>17</v>
      </c>
      <c r="H325" s="69">
        <f t="shared" si="15"/>
        <v>100</v>
      </c>
      <c r="I325" s="5"/>
    </row>
    <row r="326" spans="1:9" ht="30" x14ac:dyDescent="0.25">
      <c r="A326" s="317"/>
      <c r="B326" s="315"/>
      <c r="C326" s="35" t="s">
        <v>1226</v>
      </c>
      <c r="D326" s="3" t="s">
        <v>315</v>
      </c>
      <c r="E326" s="17"/>
      <c r="F326" s="3">
        <v>800</v>
      </c>
      <c r="G326" s="3">
        <v>809</v>
      </c>
      <c r="H326" s="69">
        <v>100</v>
      </c>
      <c r="I326" s="5"/>
    </row>
    <row r="327" spans="1:9" x14ac:dyDescent="0.25">
      <c r="A327" s="311"/>
      <c r="B327" s="316"/>
      <c r="C327" s="35" t="s">
        <v>1227</v>
      </c>
      <c r="D327" s="3" t="s">
        <v>315</v>
      </c>
      <c r="E327" s="17"/>
      <c r="F327" s="3">
        <v>50</v>
      </c>
      <c r="G327" s="3">
        <v>112</v>
      </c>
      <c r="H327" s="69">
        <v>100</v>
      </c>
      <c r="I327" s="5"/>
    </row>
    <row r="328" spans="1:9" ht="60" x14ac:dyDescent="0.25">
      <c r="A328" s="22" t="s">
        <v>1208</v>
      </c>
      <c r="B328" s="5" t="s">
        <v>1214</v>
      </c>
      <c r="C328" s="35" t="s">
        <v>1223</v>
      </c>
      <c r="D328" s="3" t="s">
        <v>95</v>
      </c>
      <c r="E328" s="17"/>
      <c r="F328" s="3">
        <v>26297</v>
      </c>
      <c r="G328" s="3">
        <v>26297</v>
      </c>
      <c r="H328" s="69">
        <f t="shared" si="15"/>
        <v>100</v>
      </c>
      <c r="I328" s="5"/>
    </row>
    <row r="329" spans="1:9" ht="45" x14ac:dyDescent="0.25">
      <c r="A329" s="22" t="s">
        <v>1209</v>
      </c>
      <c r="B329" s="5" t="s">
        <v>1215</v>
      </c>
      <c r="C329" s="35" t="s">
        <v>1221</v>
      </c>
      <c r="D329" s="3" t="s">
        <v>1222</v>
      </c>
      <c r="E329" s="17"/>
      <c r="F329" s="3">
        <v>110</v>
      </c>
      <c r="G329" s="3">
        <v>111</v>
      </c>
      <c r="H329" s="69">
        <v>100</v>
      </c>
      <c r="I329" s="5"/>
    </row>
    <row r="330" spans="1:9" ht="90" customHeight="1" x14ac:dyDescent="0.25">
      <c r="A330" s="310" t="s">
        <v>1210</v>
      </c>
      <c r="B330" s="312" t="s">
        <v>1197</v>
      </c>
      <c r="C330" s="64" t="s">
        <v>1219</v>
      </c>
      <c r="D330" s="3" t="s">
        <v>95</v>
      </c>
      <c r="E330" s="17"/>
      <c r="F330" s="3">
        <v>360</v>
      </c>
      <c r="G330" s="3">
        <v>360</v>
      </c>
      <c r="H330" s="69">
        <f>G330/F330*100</f>
        <v>100</v>
      </c>
      <c r="I330" s="5"/>
    </row>
    <row r="331" spans="1:9" x14ac:dyDescent="0.25">
      <c r="A331" s="311"/>
      <c r="B331" s="313"/>
      <c r="C331" s="149" t="s">
        <v>1218</v>
      </c>
      <c r="D331" s="3" t="s">
        <v>1220</v>
      </c>
      <c r="E331" s="17"/>
      <c r="F331" s="3">
        <v>1750</v>
      </c>
      <c r="G331" s="3">
        <v>1680</v>
      </c>
      <c r="H331" s="69">
        <f>G331/F331*100</f>
        <v>96</v>
      </c>
      <c r="I331" s="5"/>
    </row>
    <row r="332" spans="1:9" ht="90" x14ac:dyDescent="0.25">
      <c r="A332" s="22" t="s">
        <v>1211</v>
      </c>
      <c r="B332" s="5" t="s">
        <v>1216</v>
      </c>
      <c r="C332" s="64" t="s">
        <v>1217</v>
      </c>
      <c r="D332" s="3" t="s">
        <v>315</v>
      </c>
      <c r="E332" s="17"/>
      <c r="F332" s="3">
        <v>400</v>
      </c>
      <c r="G332" s="3">
        <v>156</v>
      </c>
      <c r="H332" s="69">
        <f>G332/F332*100</f>
        <v>39</v>
      </c>
      <c r="I332" s="5"/>
    </row>
    <row r="333" spans="1:9" ht="27.75" customHeight="1" x14ac:dyDescent="0.25">
      <c r="A333" s="22" t="s">
        <v>1182</v>
      </c>
      <c r="B333" s="307" t="s">
        <v>1183</v>
      </c>
      <c r="C333" s="308"/>
      <c r="D333" s="308"/>
      <c r="E333" s="308"/>
      <c r="F333" s="308"/>
      <c r="G333" s="308"/>
      <c r="H333" s="308"/>
      <c r="I333" s="309"/>
    </row>
    <row r="334" spans="1:9" ht="75" x14ac:dyDescent="0.25">
      <c r="A334" s="22" t="s">
        <v>1246</v>
      </c>
      <c r="B334" s="17" t="s">
        <v>1251</v>
      </c>
      <c r="C334" s="35" t="s">
        <v>1255</v>
      </c>
      <c r="D334" s="3" t="s">
        <v>315</v>
      </c>
      <c r="E334" s="17"/>
      <c r="F334" s="3">
        <v>2</v>
      </c>
      <c r="G334" s="3">
        <v>3</v>
      </c>
      <c r="H334" s="69">
        <v>100</v>
      </c>
      <c r="I334" s="5"/>
    </row>
    <row r="335" spans="1:9" ht="90" x14ac:dyDescent="0.25">
      <c r="A335" s="22" t="s">
        <v>1247</v>
      </c>
      <c r="B335" s="17" t="s">
        <v>1252</v>
      </c>
      <c r="C335" s="35" t="s">
        <v>1255</v>
      </c>
      <c r="D335" s="3" t="s">
        <v>315</v>
      </c>
      <c r="E335" s="17"/>
      <c r="F335" s="3">
        <v>2</v>
      </c>
      <c r="G335" s="3">
        <v>3</v>
      </c>
      <c r="H335" s="69">
        <v>100</v>
      </c>
      <c r="I335" s="5"/>
    </row>
    <row r="336" spans="1:9" ht="60" x14ac:dyDescent="0.25">
      <c r="A336" s="22" t="s">
        <v>1248</v>
      </c>
      <c r="B336" s="17" t="s">
        <v>1253</v>
      </c>
      <c r="C336" s="35" t="s">
        <v>1256</v>
      </c>
      <c r="D336" s="3" t="s">
        <v>315</v>
      </c>
      <c r="E336" s="17"/>
      <c r="F336" s="3">
        <v>2</v>
      </c>
      <c r="G336" s="3">
        <v>23</v>
      </c>
      <c r="H336" s="69">
        <v>100</v>
      </c>
      <c r="I336" s="5"/>
    </row>
    <row r="337" spans="1:9" ht="90" x14ac:dyDescent="0.25">
      <c r="A337" s="22" t="s">
        <v>1249</v>
      </c>
      <c r="B337" s="17" t="s">
        <v>1197</v>
      </c>
      <c r="C337" s="35" t="s">
        <v>1257</v>
      </c>
      <c r="D337" s="3" t="s">
        <v>315</v>
      </c>
      <c r="E337" s="17"/>
      <c r="F337" s="3">
        <v>1</v>
      </c>
      <c r="G337" s="3">
        <v>0</v>
      </c>
      <c r="H337" s="69">
        <f t="shared" ref="H337" si="16">G337/F337*100</f>
        <v>0</v>
      </c>
      <c r="I337" s="5"/>
    </row>
    <row r="338" spans="1:9" ht="75" x14ac:dyDescent="0.25">
      <c r="A338" s="22" t="s">
        <v>1250</v>
      </c>
      <c r="B338" s="17" t="s">
        <v>1254</v>
      </c>
      <c r="C338" s="35" t="s">
        <v>1258</v>
      </c>
      <c r="D338" s="3" t="s">
        <v>1259</v>
      </c>
      <c r="E338" s="17"/>
      <c r="F338" s="3">
        <v>0</v>
      </c>
      <c r="G338" s="3">
        <v>1</v>
      </c>
      <c r="H338" s="69">
        <v>100</v>
      </c>
      <c r="I338" s="5"/>
    </row>
    <row r="339" spans="1:9" ht="25.5" customHeight="1" x14ac:dyDescent="0.25">
      <c r="A339" s="22" t="s">
        <v>1190</v>
      </c>
      <c r="B339" s="307" t="s">
        <v>1189</v>
      </c>
      <c r="C339" s="308"/>
      <c r="D339" s="308"/>
      <c r="E339" s="308"/>
      <c r="F339" s="308"/>
      <c r="G339" s="308"/>
      <c r="H339" s="308"/>
      <c r="I339" s="309"/>
    </row>
    <row r="340" spans="1:9" ht="50.25" customHeight="1" x14ac:dyDescent="0.25">
      <c r="A340" s="303" t="s">
        <v>1262</v>
      </c>
      <c r="B340" s="302" t="s">
        <v>1252</v>
      </c>
      <c r="C340" s="35" t="s">
        <v>1263</v>
      </c>
      <c r="D340" s="3" t="s">
        <v>1200</v>
      </c>
      <c r="E340" s="17"/>
      <c r="F340" s="3">
        <v>242818.2</v>
      </c>
      <c r="G340" s="3">
        <v>159592.70000000001</v>
      </c>
      <c r="H340" s="69">
        <f>G340/F340*100</f>
        <v>65.725180402457468</v>
      </c>
      <c r="I340" s="5"/>
    </row>
    <row r="341" spans="1:9" ht="30" x14ac:dyDescent="0.25">
      <c r="A341" s="303"/>
      <c r="B341" s="302"/>
      <c r="C341" s="35" t="s">
        <v>1268</v>
      </c>
      <c r="D341" s="3" t="s">
        <v>95</v>
      </c>
      <c r="E341" s="17"/>
      <c r="F341" s="3">
        <v>8</v>
      </c>
      <c r="G341" s="3">
        <v>8</v>
      </c>
      <c r="H341" s="69">
        <f>G341/F341*100</f>
        <v>100</v>
      </c>
      <c r="I341" s="5"/>
    </row>
    <row r="342" spans="1:9" ht="48.75" customHeight="1" x14ac:dyDescent="0.25">
      <c r="A342" s="303"/>
      <c r="B342" s="302"/>
      <c r="C342" s="35" t="s">
        <v>1264</v>
      </c>
      <c r="D342" s="3" t="s">
        <v>95</v>
      </c>
      <c r="E342" s="17"/>
      <c r="F342" s="3">
        <v>11</v>
      </c>
      <c r="G342" s="3">
        <v>10</v>
      </c>
      <c r="H342" s="69">
        <f t="shared" ref="H342" si="17">G342/F342*100</f>
        <v>90.909090909090907</v>
      </c>
      <c r="I342" s="5"/>
    </row>
    <row r="343" spans="1:9" s="7" customFormat="1" ht="34.5" customHeight="1" x14ac:dyDescent="0.25">
      <c r="A343" s="28" t="s">
        <v>1269</v>
      </c>
      <c r="B343" s="324" t="s">
        <v>1277</v>
      </c>
      <c r="C343" s="325"/>
      <c r="D343" s="325"/>
      <c r="E343" s="325"/>
      <c r="F343" s="325"/>
      <c r="G343" s="325"/>
      <c r="H343" s="325"/>
      <c r="I343" s="326"/>
    </row>
    <row r="344" spans="1:9" s="24" customFormat="1" ht="32.25" customHeight="1" x14ac:dyDescent="0.25">
      <c r="A344" s="54" t="s">
        <v>1270</v>
      </c>
      <c r="B344" s="307" t="s">
        <v>1271</v>
      </c>
      <c r="C344" s="308"/>
      <c r="D344" s="308"/>
      <c r="E344" s="308"/>
      <c r="F344" s="308"/>
      <c r="G344" s="308"/>
      <c r="H344" s="308"/>
      <c r="I344" s="309"/>
    </row>
    <row r="345" spans="1:9" ht="46.5" customHeight="1" x14ac:dyDescent="0.25">
      <c r="A345" s="329" t="s">
        <v>1287</v>
      </c>
      <c r="B345" s="327" t="s">
        <v>1281</v>
      </c>
      <c r="C345" s="35" t="s">
        <v>1293</v>
      </c>
      <c r="D345" s="3" t="s">
        <v>237</v>
      </c>
      <c r="E345" s="17"/>
      <c r="F345" s="3">
        <v>0.4</v>
      </c>
      <c r="G345" s="3">
        <v>7.4999999999999997E-2</v>
      </c>
      <c r="H345" s="69">
        <f>G345/F345*100</f>
        <v>18.749999999999996</v>
      </c>
      <c r="I345" s="5"/>
    </row>
    <row r="346" spans="1:9" ht="46.5" customHeight="1" x14ac:dyDescent="0.25">
      <c r="A346" s="330"/>
      <c r="B346" s="328"/>
      <c r="C346" s="35" t="s">
        <v>1294</v>
      </c>
      <c r="D346" s="3" t="s">
        <v>1304</v>
      </c>
      <c r="E346" s="17"/>
      <c r="F346" s="3">
        <v>6.1</v>
      </c>
      <c r="G346" s="3">
        <v>1.4</v>
      </c>
      <c r="H346" s="69">
        <f>G346/F346*100</f>
        <v>22.950819672131146</v>
      </c>
      <c r="I346" s="5"/>
    </row>
    <row r="347" spans="1:9" ht="60" customHeight="1" x14ac:dyDescent="0.25">
      <c r="A347" s="329" t="s">
        <v>1288</v>
      </c>
      <c r="B347" s="327" t="s">
        <v>1282</v>
      </c>
      <c r="C347" s="35" t="s">
        <v>1297</v>
      </c>
      <c r="D347" s="3" t="s">
        <v>315</v>
      </c>
      <c r="E347" s="17"/>
      <c r="F347" s="3">
        <v>12</v>
      </c>
      <c r="G347" s="3">
        <v>34</v>
      </c>
      <c r="H347" s="69">
        <v>100</v>
      </c>
      <c r="I347" s="5"/>
    </row>
    <row r="348" spans="1:9" ht="30" x14ac:dyDescent="0.25">
      <c r="A348" s="364"/>
      <c r="B348" s="331"/>
      <c r="C348" s="35" t="s">
        <v>1296</v>
      </c>
      <c r="D348" s="3" t="s">
        <v>95</v>
      </c>
      <c r="E348" s="17"/>
      <c r="F348" s="3">
        <v>14</v>
      </c>
      <c r="G348" s="3">
        <v>17</v>
      </c>
      <c r="H348" s="69">
        <v>100</v>
      </c>
      <c r="I348" s="5"/>
    </row>
    <row r="349" spans="1:9" ht="30" x14ac:dyDescent="0.25">
      <c r="A349" s="330"/>
      <c r="B349" s="328"/>
      <c r="C349" s="67" t="s">
        <v>1295</v>
      </c>
      <c r="D349" s="3" t="s">
        <v>1300</v>
      </c>
      <c r="E349" s="17"/>
      <c r="F349" s="3">
        <v>2612.4</v>
      </c>
      <c r="G349" s="3">
        <v>4477</v>
      </c>
      <c r="H349" s="69">
        <f>F349/G349*100</f>
        <v>58.351574715211086</v>
      </c>
      <c r="I349" s="5" t="s">
        <v>1306</v>
      </c>
    </row>
    <row r="350" spans="1:9" ht="75" x14ac:dyDescent="0.25">
      <c r="A350" s="53" t="s">
        <v>1289</v>
      </c>
      <c r="B350" s="64" t="s">
        <v>1283</v>
      </c>
      <c r="C350" s="35" t="s">
        <v>1298</v>
      </c>
      <c r="D350" s="3" t="s">
        <v>228</v>
      </c>
      <c r="E350" s="17"/>
      <c r="F350" s="3">
        <v>1</v>
      </c>
      <c r="G350" s="3">
        <v>0</v>
      </c>
      <c r="H350" s="69">
        <v>100</v>
      </c>
      <c r="I350" s="5" t="s">
        <v>1307</v>
      </c>
    </row>
    <row r="351" spans="1:9" ht="75" customHeight="1" x14ac:dyDescent="0.25">
      <c r="A351" s="329" t="s">
        <v>1290</v>
      </c>
      <c r="B351" s="327" t="s">
        <v>1284</v>
      </c>
      <c r="C351" s="35" t="s">
        <v>1302</v>
      </c>
      <c r="D351" s="3" t="s">
        <v>95</v>
      </c>
      <c r="E351" s="17"/>
      <c r="F351" s="3">
        <v>20</v>
      </c>
      <c r="G351" s="3">
        <v>27</v>
      </c>
      <c r="H351" s="69">
        <v>100</v>
      </c>
      <c r="I351" s="5"/>
    </row>
    <row r="352" spans="1:9" ht="75" customHeight="1" x14ac:dyDescent="0.25">
      <c r="A352" s="364"/>
      <c r="B352" s="331"/>
      <c r="C352" s="67" t="s">
        <v>1301</v>
      </c>
      <c r="D352" s="3" t="s">
        <v>228</v>
      </c>
      <c r="E352" s="17"/>
      <c r="F352" s="3">
        <v>1</v>
      </c>
      <c r="G352" s="3">
        <v>1</v>
      </c>
      <c r="H352" s="69">
        <f t="shared" ref="H352:H355" si="18">G352/F352*100</f>
        <v>100</v>
      </c>
      <c r="I352" s="5"/>
    </row>
    <row r="353" spans="1:9" ht="45" x14ac:dyDescent="0.25">
      <c r="A353" s="330"/>
      <c r="B353" s="328"/>
      <c r="C353" s="35" t="s">
        <v>1299</v>
      </c>
      <c r="D353" s="3" t="s">
        <v>95</v>
      </c>
      <c r="E353" s="17"/>
      <c r="F353" s="3">
        <v>60</v>
      </c>
      <c r="G353" s="3">
        <v>40</v>
      </c>
      <c r="H353" s="69">
        <f t="shared" si="18"/>
        <v>66.666666666666657</v>
      </c>
      <c r="I353" s="5"/>
    </row>
    <row r="354" spans="1:9" ht="60" customHeight="1" x14ac:dyDescent="0.25">
      <c r="A354" s="329" t="s">
        <v>1291</v>
      </c>
      <c r="B354" s="327" t="s">
        <v>1285</v>
      </c>
      <c r="C354" s="35" t="s">
        <v>1293</v>
      </c>
      <c r="D354" s="3" t="s">
        <v>237</v>
      </c>
      <c r="E354" s="17"/>
      <c r="F354" s="3">
        <v>0.4</v>
      </c>
      <c r="G354" s="3">
        <v>7.4999999999999997E-2</v>
      </c>
      <c r="H354" s="69">
        <f t="shared" si="18"/>
        <v>18.749999999999996</v>
      </c>
      <c r="I354" s="5"/>
    </row>
    <row r="355" spans="1:9" ht="30" x14ac:dyDescent="0.25">
      <c r="A355" s="330"/>
      <c r="B355" s="328"/>
      <c r="C355" s="35" t="s">
        <v>1303</v>
      </c>
      <c r="D355" s="3" t="s">
        <v>1304</v>
      </c>
      <c r="E355" s="17"/>
      <c r="F355" s="3">
        <v>6.1</v>
      </c>
      <c r="G355" s="3">
        <v>1.4</v>
      </c>
      <c r="H355" s="69">
        <f t="shared" si="18"/>
        <v>22.950819672131146</v>
      </c>
      <c r="I355" s="5"/>
    </row>
    <row r="356" spans="1:9" ht="27.75" customHeight="1" x14ac:dyDescent="0.25">
      <c r="A356" s="53" t="s">
        <v>1274</v>
      </c>
      <c r="B356" s="318" t="s">
        <v>1272</v>
      </c>
      <c r="C356" s="319"/>
      <c r="D356" s="319"/>
      <c r="E356" s="319"/>
      <c r="F356" s="319"/>
      <c r="G356" s="319"/>
      <c r="H356" s="319"/>
      <c r="I356" s="320"/>
    </row>
    <row r="357" spans="1:9" ht="90" x14ac:dyDescent="0.25">
      <c r="A357" s="53" t="s">
        <v>1308</v>
      </c>
      <c r="B357" s="5" t="s">
        <v>1311</v>
      </c>
      <c r="C357" s="67" t="s">
        <v>1309</v>
      </c>
      <c r="D357" s="3" t="s">
        <v>1310</v>
      </c>
      <c r="E357" s="17"/>
      <c r="F357" s="3">
        <v>15</v>
      </c>
      <c r="G357" s="3">
        <v>15</v>
      </c>
      <c r="H357" s="69">
        <f>G357/F357*100</f>
        <v>100</v>
      </c>
      <c r="I357" s="5"/>
    </row>
    <row r="358" spans="1:9" ht="41.25" customHeight="1" x14ac:dyDescent="0.25">
      <c r="A358" s="53" t="s">
        <v>1275</v>
      </c>
      <c r="B358" s="321" t="s">
        <v>1273</v>
      </c>
      <c r="C358" s="322"/>
      <c r="D358" s="322"/>
      <c r="E358" s="322"/>
      <c r="F358" s="322"/>
      <c r="G358" s="322"/>
      <c r="H358" s="322"/>
      <c r="I358" s="323"/>
    </row>
    <row r="359" spans="1:9" ht="75" x14ac:dyDescent="0.25">
      <c r="A359" s="53" t="s">
        <v>1312</v>
      </c>
      <c r="B359" s="5" t="s">
        <v>1314</v>
      </c>
      <c r="C359" s="35" t="s">
        <v>1316</v>
      </c>
      <c r="D359" s="3" t="s">
        <v>95</v>
      </c>
      <c r="E359" s="17"/>
      <c r="F359" s="3">
        <v>6</v>
      </c>
      <c r="G359" s="3">
        <v>16</v>
      </c>
      <c r="H359" s="69">
        <v>100</v>
      </c>
      <c r="I359" s="5"/>
    </row>
    <row r="360" spans="1:9" ht="105" x14ac:dyDescent="0.25">
      <c r="A360" s="53" t="s">
        <v>1313</v>
      </c>
      <c r="B360" s="5" t="s">
        <v>1315</v>
      </c>
      <c r="C360" s="35" t="s">
        <v>1317</v>
      </c>
      <c r="D360" s="3" t="s">
        <v>95</v>
      </c>
      <c r="E360" s="17"/>
      <c r="F360" s="3">
        <v>6</v>
      </c>
      <c r="G360" s="3">
        <v>8</v>
      </c>
      <c r="H360" s="69">
        <v>100</v>
      </c>
      <c r="I360" s="5"/>
    </row>
    <row r="361" spans="1:9" ht="40.5" customHeight="1" x14ac:dyDescent="0.25">
      <c r="A361" s="153" t="s">
        <v>1328</v>
      </c>
      <c r="B361" s="367" t="s">
        <v>1329</v>
      </c>
      <c r="C361" s="368"/>
      <c r="D361" s="368"/>
      <c r="E361" s="368"/>
      <c r="F361" s="368"/>
      <c r="G361" s="368"/>
      <c r="H361" s="368"/>
      <c r="I361" s="369"/>
    </row>
    <row r="362" spans="1:9" s="24" customFormat="1" ht="28.5" customHeight="1" x14ac:dyDescent="0.25">
      <c r="A362" s="170" t="s">
        <v>1330</v>
      </c>
      <c r="B362" s="370" t="s">
        <v>1331</v>
      </c>
      <c r="C362" s="371"/>
      <c r="D362" s="371"/>
      <c r="E362" s="371"/>
      <c r="F362" s="371"/>
      <c r="G362" s="371"/>
      <c r="H362" s="371"/>
      <c r="I362" s="372"/>
    </row>
    <row r="363" spans="1:9" ht="60" x14ac:dyDescent="0.25">
      <c r="A363" s="53" t="s">
        <v>1342</v>
      </c>
      <c r="B363" s="5" t="s">
        <v>1348</v>
      </c>
      <c r="C363" s="35" t="s">
        <v>1374</v>
      </c>
      <c r="D363" s="3" t="s">
        <v>315</v>
      </c>
      <c r="E363" s="17"/>
      <c r="F363" s="3">
        <v>1</v>
      </c>
      <c r="G363" s="3">
        <v>28</v>
      </c>
      <c r="H363" s="69">
        <v>100</v>
      </c>
      <c r="I363" s="5"/>
    </row>
    <row r="364" spans="1:9" ht="105" x14ac:dyDescent="0.25">
      <c r="A364" s="53" t="s">
        <v>1343</v>
      </c>
      <c r="B364" s="5" t="s">
        <v>1349</v>
      </c>
      <c r="C364" s="35" t="s">
        <v>1373</v>
      </c>
      <c r="D364" s="3" t="s">
        <v>315</v>
      </c>
      <c r="E364" s="17"/>
      <c r="F364" s="3">
        <v>132</v>
      </c>
      <c r="G364" s="3">
        <v>300</v>
      </c>
      <c r="H364" s="69">
        <v>100</v>
      </c>
      <c r="I364" s="5"/>
    </row>
    <row r="365" spans="1:9" ht="60" customHeight="1" x14ac:dyDescent="0.25">
      <c r="A365" s="376" t="s">
        <v>1344</v>
      </c>
      <c r="B365" s="375" t="s">
        <v>1350</v>
      </c>
      <c r="C365" s="176" t="s">
        <v>1362</v>
      </c>
      <c r="D365" s="177" t="s">
        <v>315</v>
      </c>
      <c r="E365" s="178"/>
      <c r="F365" s="177">
        <v>3600</v>
      </c>
      <c r="G365" s="177">
        <v>3805</v>
      </c>
      <c r="H365" s="179">
        <v>100</v>
      </c>
      <c r="I365" s="172"/>
    </row>
    <row r="366" spans="1:9" ht="45" x14ac:dyDescent="0.25">
      <c r="A366" s="376"/>
      <c r="B366" s="375"/>
      <c r="C366" s="176" t="s">
        <v>1363</v>
      </c>
      <c r="D366" s="177" t="s">
        <v>315</v>
      </c>
      <c r="E366" s="178"/>
      <c r="F366" s="177">
        <v>800</v>
      </c>
      <c r="G366" s="177">
        <v>795</v>
      </c>
      <c r="H366" s="179">
        <v>100</v>
      </c>
      <c r="I366" s="184" t="s">
        <v>1375</v>
      </c>
    </row>
    <row r="367" spans="1:9" ht="45" x14ac:dyDescent="0.25">
      <c r="A367" s="376"/>
      <c r="B367" s="375"/>
      <c r="C367" s="176" t="s">
        <v>1364</v>
      </c>
      <c r="D367" s="177" t="s">
        <v>315</v>
      </c>
      <c r="E367" s="178"/>
      <c r="F367" s="177">
        <v>483</v>
      </c>
      <c r="G367" s="177">
        <v>3472</v>
      </c>
      <c r="H367" s="179">
        <v>100</v>
      </c>
      <c r="I367" s="172"/>
    </row>
    <row r="368" spans="1:9" ht="45" x14ac:dyDescent="0.25">
      <c r="A368" s="376"/>
      <c r="B368" s="375"/>
      <c r="C368" s="176" t="s">
        <v>1365</v>
      </c>
      <c r="D368" s="177" t="s">
        <v>1376</v>
      </c>
      <c r="E368" s="178"/>
      <c r="F368" s="177">
        <v>830</v>
      </c>
      <c r="G368" s="177">
        <v>1360.69</v>
      </c>
      <c r="H368" s="179">
        <v>100</v>
      </c>
      <c r="I368" s="172"/>
    </row>
    <row r="369" spans="1:9" ht="30" x14ac:dyDescent="0.25">
      <c r="A369" s="376"/>
      <c r="B369" s="375"/>
      <c r="C369" s="176" t="s">
        <v>1366</v>
      </c>
      <c r="D369" s="177" t="s">
        <v>1376</v>
      </c>
      <c r="E369" s="178"/>
      <c r="F369" s="177">
        <v>1340.7</v>
      </c>
      <c r="G369" s="177">
        <v>1818.3</v>
      </c>
      <c r="H369" s="179">
        <v>100</v>
      </c>
      <c r="I369" s="172"/>
    </row>
    <row r="370" spans="1:9" ht="45" x14ac:dyDescent="0.25">
      <c r="A370" s="376"/>
      <c r="B370" s="375"/>
      <c r="C370" s="176" t="s">
        <v>1367</v>
      </c>
      <c r="D370" s="177" t="s">
        <v>1377</v>
      </c>
      <c r="E370" s="178"/>
      <c r="F370" s="177">
        <v>23249.3</v>
      </c>
      <c r="G370" s="177">
        <v>24135.95</v>
      </c>
      <c r="H370" s="179">
        <v>100</v>
      </c>
      <c r="I370" s="172"/>
    </row>
    <row r="371" spans="1:9" ht="30" x14ac:dyDescent="0.25">
      <c r="A371" s="376"/>
      <c r="B371" s="375"/>
      <c r="C371" s="176" t="s">
        <v>1368</v>
      </c>
      <c r="D371" s="177" t="s">
        <v>1377</v>
      </c>
      <c r="E371" s="178"/>
      <c r="F371" s="177">
        <v>29354.5</v>
      </c>
      <c r="G371" s="177">
        <v>30691.73</v>
      </c>
      <c r="H371" s="179">
        <v>100</v>
      </c>
      <c r="I371" s="172"/>
    </row>
    <row r="372" spans="1:9" ht="45" x14ac:dyDescent="0.25">
      <c r="A372" s="376"/>
      <c r="B372" s="375"/>
      <c r="C372" s="176" t="s">
        <v>1369</v>
      </c>
      <c r="D372" s="177" t="s">
        <v>1378</v>
      </c>
      <c r="E372" s="178"/>
      <c r="F372" s="177">
        <v>71.7</v>
      </c>
      <c r="G372" s="177">
        <v>190.8</v>
      </c>
      <c r="H372" s="179">
        <v>100</v>
      </c>
      <c r="I372" s="172"/>
    </row>
    <row r="373" spans="1:9" ht="30" x14ac:dyDescent="0.25">
      <c r="A373" s="376"/>
      <c r="B373" s="375"/>
      <c r="C373" s="176" t="s">
        <v>1370</v>
      </c>
      <c r="D373" s="177" t="s">
        <v>1378</v>
      </c>
      <c r="E373" s="178"/>
      <c r="F373" s="177">
        <v>280.5</v>
      </c>
      <c r="G373" s="177">
        <v>294.12</v>
      </c>
      <c r="H373" s="179">
        <v>100</v>
      </c>
      <c r="I373" s="172"/>
    </row>
    <row r="374" spans="1:9" ht="45" x14ac:dyDescent="0.25">
      <c r="A374" s="376"/>
      <c r="B374" s="375"/>
      <c r="C374" s="176" t="s">
        <v>1371</v>
      </c>
      <c r="D374" s="177" t="s">
        <v>1377</v>
      </c>
      <c r="E374" s="178"/>
      <c r="F374" s="177">
        <v>496400</v>
      </c>
      <c r="G374" s="177">
        <v>521326.29</v>
      </c>
      <c r="H374" s="179">
        <v>100</v>
      </c>
      <c r="I374" s="172"/>
    </row>
    <row r="375" spans="1:9" ht="30" x14ac:dyDescent="0.25">
      <c r="A375" s="376"/>
      <c r="B375" s="375"/>
      <c r="C375" s="176" t="s">
        <v>1372</v>
      </c>
      <c r="D375" s="177" t="s">
        <v>1377</v>
      </c>
      <c r="E375" s="178"/>
      <c r="F375" s="177">
        <v>532700</v>
      </c>
      <c r="G375" s="177">
        <v>521326.29</v>
      </c>
      <c r="H375" s="179">
        <f t="shared" ref="H375" si="19">G375/F375*100</f>
        <v>97.864893936549649</v>
      </c>
      <c r="I375" s="172"/>
    </row>
    <row r="376" spans="1:9" ht="60" x14ac:dyDescent="0.25">
      <c r="A376" s="185" t="s">
        <v>1345</v>
      </c>
      <c r="B376" s="172" t="s">
        <v>1351</v>
      </c>
      <c r="C376" s="176" t="s">
        <v>1361</v>
      </c>
      <c r="D376" s="177" t="s">
        <v>315</v>
      </c>
      <c r="E376" s="178"/>
      <c r="F376" s="177">
        <v>40</v>
      </c>
      <c r="G376" s="177">
        <v>14</v>
      </c>
      <c r="H376" s="179">
        <f t="shared" ref="H376:H380" si="20">G376/F376*100</f>
        <v>35</v>
      </c>
      <c r="I376" s="172"/>
    </row>
    <row r="377" spans="1:9" ht="75" customHeight="1" x14ac:dyDescent="0.25">
      <c r="A377" s="374" t="s">
        <v>1346</v>
      </c>
      <c r="B377" s="373" t="s">
        <v>1352</v>
      </c>
      <c r="C377" s="176" t="s">
        <v>1355</v>
      </c>
      <c r="D377" s="177" t="s">
        <v>1376</v>
      </c>
      <c r="E377" s="178"/>
      <c r="F377" s="177">
        <v>610.29999999999995</v>
      </c>
      <c r="G377" s="177">
        <v>368.27</v>
      </c>
      <c r="H377" s="179">
        <f t="shared" si="20"/>
        <v>60.34245453055874</v>
      </c>
      <c r="I377" s="172"/>
    </row>
    <row r="378" spans="1:9" ht="30" x14ac:dyDescent="0.25">
      <c r="A378" s="374"/>
      <c r="B378" s="373"/>
      <c r="C378" s="176" t="s">
        <v>1356</v>
      </c>
      <c r="D378" s="177" t="s">
        <v>1376</v>
      </c>
      <c r="E378" s="178"/>
      <c r="F378" s="177">
        <v>9200.4</v>
      </c>
      <c r="G378" s="177">
        <v>2708.74</v>
      </c>
      <c r="H378" s="179">
        <f t="shared" si="20"/>
        <v>29.441546019738269</v>
      </c>
      <c r="I378" s="172"/>
    </row>
    <row r="379" spans="1:9" ht="30" x14ac:dyDescent="0.25">
      <c r="A379" s="374"/>
      <c r="B379" s="373"/>
      <c r="C379" s="176" t="s">
        <v>1379</v>
      </c>
      <c r="D379" s="177" t="s">
        <v>1380</v>
      </c>
      <c r="E379" s="178"/>
      <c r="F379" s="177">
        <v>234328.3</v>
      </c>
      <c r="G379" s="177">
        <v>153796.5</v>
      </c>
      <c r="H379" s="179">
        <f t="shared" si="20"/>
        <v>65.632917577603735</v>
      </c>
      <c r="I379" s="172"/>
    </row>
    <row r="380" spans="1:9" ht="30" x14ac:dyDescent="0.25">
      <c r="A380" s="374"/>
      <c r="B380" s="373"/>
      <c r="C380" s="176" t="s">
        <v>1357</v>
      </c>
      <c r="D380" s="177" t="s">
        <v>1381</v>
      </c>
      <c r="E380" s="178"/>
      <c r="F380" s="177">
        <v>9000</v>
      </c>
      <c r="G380" s="177">
        <v>8760</v>
      </c>
      <c r="H380" s="179">
        <f t="shared" si="20"/>
        <v>97.333333333333343</v>
      </c>
      <c r="I380" s="172"/>
    </row>
    <row r="381" spans="1:9" ht="30" x14ac:dyDescent="0.25">
      <c r="A381" s="374"/>
      <c r="B381" s="373"/>
      <c r="C381" s="176" t="s">
        <v>1358</v>
      </c>
      <c r="D381" s="177" t="s">
        <v>1376</v>
      </c>
      <c r="E381" s="178"/>
      <c r="F381" s="177">
        <v>16398.7</v>
      </c>
      <c r="G381" s="177">
        <v>16926.740000000002</v>
      </c>
      <c r="H381" s="179">
        <v>100</v>
      </c>
      <c r="I381" s="172"/>
    </row>
    <row r="382" spans="1:9" ht="30" x14ac:dyDescent="0.25">
      <c r="A382" s="374"/>
      <c r="B382" s="373"/>
      <c r="C382" s="176" t="s">
        <v>1359</v>
      </c>
      <c r="D382" s="177" t="s">
        <v>1376</v>
      </c>
      <c r="E382" s="178"/>
      <c r="F382" s="177">
        <v>67.2</v>
      </c>
      <c r="G382" s="177">
        <v>72.34</v>
      </c>
      <c r="H382" s="179">
        <f>F382/G382*100</f>
        <v>92.894664086259326</v>
      </c>
      <c r="I382" s="186" t="s">
        <v>1375</v>
      </c>
    </row>
    <row r="383" spans="1:9" ht="30" x14ac:dyDescent="0.25">
      <c r="A383" s="374"/>
      <c r="B383" s="373"/>
      <c r="C383" s="176" t="s">
        <v>1360</v>
      </c>
      <c r="D383" s="177" t="s">
        <v>1376</v>
      </c>
      <c r="E383" s="178"/>
      <c r="F383" s="177">
        <v>10617</v>
      </c>
      <c r="G383" s="177">
        <v>1948.88</v>
      </c>
      <c r="H383" s="179">
        <f>G383/F383*100</f>
        <v>18.356221154751815</v>
      </c>
      <c r="I383" s="172"/>
    </row>
    <row r="384" spans="1:9" ht="75" x14ac:dyDescent="0.25">
      <c r="A384" s="187" t="s">
        <v>1347</v>
      </c>
      <c r="B384" s="178" t="s">
        <v>1353</v>
      </c>
      <c r="C384" s="176" t="s">
        <v>1354</v>
      </c>
      <c r="D384" s="177" t="s">
        <v>315</v>
      </c>
      <c r="E384" s="178"/>
      <c r="F384" s="177">
        <v>1</v>
      </c>
      <c r="G384" s="177">
        <v>1</v>
      </c>
      <c r="H384" s="179">
        <f>G384/F384*100</f>
        <v>100</v>
      </c>
      <c r="I384" s="172"/>
    </row>
    <row r="385" spans="1:9" s="7" customFormat="1" ht="29.25" customHeight="1" x14ac:dyDescent="0.25">
      <c r="A385" s="188" t="s">
        <v>1388</v>
      </c>
      <c r="B385" s="365" t="s">
        <v>1387</v>
      </c>
      <c r="C385" s="365"/>
      <c r="D385" s="365"/>
      <c r="E385" s="365"/>
      <c r="F385" s="365"/>
      <c r="G385" s="365"/>
      <c r="H385" s="365"/>
      <c r="I385" s="365"/>
    </row>
    <row r="386" spans="1:9" s="24" customFormat="1" ht="25.5" customHeight="1" x14ac:dyDescent="0.25">
      <c r="A386" s="189" t="s">
        <v>1389</v>
      </c>
      <c r="B386" s="366" t="s">
        <v>1403</v>
      </c>
      <c r="C386" s="366"/>
      <c r="D386" s="366"/>
      <c r="E386" s="366"/>
      <c r="F386" s="366"/>
      <c r="G386" s="366"/>
      <c r="H386" s="366"/>
      <c r="I386" s="366"/>
    </row>
    <row r="387" spans="1:9" ht="45" x14ac:dyDescent="0.25">
      <c r="A387" s="175" t="s">
        <v>1399</v>
      </c>
      <c r="B387" s="172" t="s">
        <v>1398</v>
      </c>
      <c r="C387" s="176" t="s">
        <v>1400</v>
      </c>
      <c r="D387" s="177" t="s">
        <v>315</v>
      </c>
      <c r="E387" s="178"/>
      <c r="F387" s="177">
        <v>9</v>
      </c>
      <c r="G387" s="177">
        <v>9</v>
      </c>
      <c r="H387" s="179">
        <v>100</v>
      </c>
      <c r="I387" s="172"/>
    </row>
    <row r="388" spans="1:9" s="24" customFormat="1" ht="19.5" customHeight="1" x14ac:dyDescent="0.25">
      <c r="A388" s="189" t="s">
        <v>1390</v>
      </c>
      <c r="B388" s="366" t="s">
        <v>1404</v>
      </c>
      <c r="C388" s="366"/>
      <c r="D388" s="366"/>
      <c r="E388" s="366"/>
      <c r="F388" s="366"/>
      <c r="G388" s="366"/>
      <c r="H388" s="366"/>
      <c r="I388" s="366"/>
    </row>
    <row r="389" spans="1:9" ht="45" x14ac:dyDescent="0.25">
      <c r="A389" s="175" t="s">
        <v>1397</v>
      </c>
      <c r="B389" s="172" t="s">
        <v>1396</v>
      </c>
      <c r="C389" s="176" t="s">
        <v>1401</v>
      </c>
      <c r="D389" s="177" t="s">
        <v>456</v>
      </c>
      <c r="E389" s="178"/>
      <c r="F389" s="177">
        <v>1</v>
      </c>
      <c r="G389" s="177">
        <v>1</v>
      </c>
      <c r="H389" s="179">
        <v>100</v>
      </c>
      <c r="I389" s="172"/>
    </row>
    <row r="390" spans="1:9" s="24" customFormat="1" ht="22.5" customHeight="1" x14ac:dyDescent="0.25">
      <c r="A390" s="189" t="s">
        <v>1391</v>
      </c>
      <c r="B390" s="366" t="s">
        <v>623</v>
      </c>
      <c r="C390" s="366"/>
      <c r="D390" s="366"/>
      <c r="E390" s="366"/>
      <c r="F390" s="366"/>
      <c r="G390" s="366"/>
      <c r="H390" s="366"/>
      <c r="I390" s="366"/>
    </row>
    <row r="391" spans="1:9" ht="45" x14ac:dyDescent="0.25">
      <c r="A391" s="190" t="s">
        <v>1395</v>
      </c>
      <c r="B391" s="178" t="s">
        <v>1394</v>
      </c>
      <c r="C391" s="176" t="s">
        <v>1402</v>
      </c>
      <c r="D391" s="177" t="s">
        <v>315</v>
      </c>
      <c r="E391" s="178"/>
      <c r="F391" s="177">
        <v>2</v>
      </c>
      <c r="G391" s="177">
        <v>1</v>
      </c>
      <c r="H391" s="179">
        <f>G391/F391*100</f>
        <v>50</v>
      </c>
      <c r="I391" s="172"/>
    </row>
    <row r="392" spans="1:9" ht="29.25" customHeight="1" x14ac:dyDescent="0.25">
      <c r="A392" s="188" t="s">
        <v>1411</v>
      </c>
      <c r="B392" s="377" t="s">
        <v>1412</v>
      </c>
      <c r="C392" s="378"/>
      <c r="D392" s="378"/>
      <c r="E392" s="378"/>
      <c r="F392" s="378"/>
      <c r="G392" s="378"/>
      <c r="H392" s="378"/>
      <c r="I392" s="379"/>
    </row>
    <row r="393" spans="1:9" s="24" customFormat="1" ht="29.25" customHeight="1" x14ac:dyDescent="0.25">
      <c r="A393" s="189" t="s">
        <v>1414</v>
      </c>
      <c r="B393" s="299" t="s">
        <v>1413</v>
      </c>
      <c r="C393" s="300"/>
      <c r="D393" s="300"/>
      <c r="E393" s="300"/>
      <c r="F393" s="300"/>
      <c r="G393" s="300"/>
      <c r="H393" s="300"/>
      <c r="I393" s="301"/>
    </row>
    <row r="394" spans="1:9" ht="60" customHeight="1" x14ac:dyDescent="0.25">
      <c r="A394" s="362" t="s">
        <v>1424</v>
      </c>
      <c r="B394" s="361" t="s">
        <v>1423</v>
      </c>
      <c r="C394" s="176" t="s">
        <v>1432</v>
      </c>
      <c r="D394" s="177" t="s">
        <v>73</v>
      </c>
      <c r="E394" s="178"/>
      <c r="F394" s="177">
        <v>46718</v>
      </c>
      <c r="G394" s="177">
        <v>46828</v>
      </c>
      <c r="H394" s="179">
        <v>100</v>
      </c>
      <c r="I394" s="172"/>
    </row>
    <row r="395" spans="1:9" x14ac:dyDescent="0.25">
      <c r="A395" s="363"/>
      <c r="B395" s="316"/>
      <c r="C395" s="192" t="s">
        <v>1433</v>
      </c>
      <c r="D395" s="193" t="s">
        <v>95</v>
      </c>
      <c r="E395" s="194"/>
      <c r="F395" s="193">
        <v>20</v>
      </c>
      <c r="G395" s="193">
        <v>37</v>
      </c>
      <c r="H395" s="179">
        <v>100</v>
      </c>
      <c r="I395" s="191"/>
    </row>
    <row r="396" spans="1:9" ht="45" customHeight="1" x14ac:dyDescent="0.25">
      <c r="A396" s="362" t="s">
        <v>1425</v>
      </c>
      <c r="B396" s="361" t="s">
        <v>1422</v>
      </c>
      <c r="C396" s="176" t="s">
        <v>1432</v>
      </c>
      <c r="D396" s="177" t="s">
        <v>73</v>
      </c>
      <c r="E396" s="178"/>
      <c r="F396" s="177">
        <v>46718</v>
      </c>
      <c r="G396" s="177">
        <v>46828</v>
      </c>
      <c r="H396" s="179">
        <v>100</v>
      </c>
      <c r="I396" s="172"/>
    </row>
    <row r="397" spans="1:9" x14ac:dyDescent="0.25">
      <c r="A397" s="363"/>
      <c r="B397" s="316"/>
      <c r="C397" s="192" t="s">
        <v>1433</v>
      </c>
      <c r="D397" s="193" t="s">
        <v>95</v>
      </c>
      <c r="E397" s="194"/>
      <c r="F397" s="193">
        <v>20</v>
      </c>
      <c r="G397" s="193">
        <v>37</v>
      </c>
      <c r="H397" s="179">
        <v>100</v>
      </c>
      <c r="I397" s="191"/>
    </row>
    <row r="398" spans="1:9" ht="60" customHeight="1" x14ac:dyDescent="0.25">
      <c r="A398" s="362" t="s">
        <v>1426</v>
      </c>
      <c r="B398" s="361" t="s">
        <v>1421</v>
      </c>
      <c r="C398" s="176" t="s">
        <v>1434</v>
      </c>
      <c r="D398" s="177" t="s">
        <v>73</v>
      </c>
      <c r="E398" s="178"/>
      <c r="F398" s="177">
        <v>7260</v>
      </c>
      <c r="G398" s="177">
        <v>7280</v>
      </c>
      <c r="H398" s="179">
        <v>100</v>
      </c>
      <c r="I398" s="172"/>
    </row>
    <row r="399" spans="1:9" ht="30" x14ac:dyDescent="0.25">
      <c r="A399" s="363"/>
      <c r="B399" s="316"/>
      <c r="C399" s="192" t="s">
        <v>1435</v>
      </c>
      <c r="D399" s="193" t="s">
        <v>95</v>
      </c>
      <c r="E399" s="194"/>
      <c r="F399" s="193">
        <v>10</v>
      </c>
      <c r="G399" s="193">
        <v>27</v>
      </c>
      <c r="H399" s="179">
        <v>100</v>
      </c>
      <c r="I399" s="191"/>
    </row>
    <row r="400" spans="1:9" ht="45" customHeight="1" x14ac:dyDescent="0.25">
      <c r="A400" s="362" t="s">
        <v>1427</v>
      </c>
      <c r="B400" s="361" t="s">
        <v>1420</v>
      </c>
      <c r="C400" s="176" t="s">
        <v>1432</v>
      </c>
      <c r="D400" s="177" t="s">
        <v>73</v>
      </c>
      <c r="E400" s="178"/>
      <c r="F400" s="177">
        <v>46718</v>
      </c>
      <c r="G400" s="177">
        <v>46828</v>
      </c>
      <c r="H400" s="179">
        <v>100</v>
      </c>
      <c r="I400" s="172"/>
    </row>
    <row r="401" spans="1:9" x14ac:dyDescent="0.25">
      <c r="A401" s="363"/>
      <c r="B401" s="316"/>
      <c r="C401" s="192" t="s">
        <v>1433</v>
      </c>
      <c r="D401" s="193" t="s">
        <v>95</v>
      </c>
      <c r="E401" s="194"/>
      <c r="F401" s="193">
        <v>20</v>
      </c>
      <c r="G401" s="193">
        <v>37</v>
      </c>
      <c r="H401" s="179">
        <v>100</v>
      </c>
      <c r="I401" s="191"/>
    </row>
    <row r="402" spans="1:9" ht="45" x14ac:dyDescent="0.25">
      <c r="A402" s="175" t="s">
        <v>1428</v>
      </c>
      <c r="B402" s="172" t="s">
        <v>1419</v>
      </c>
      <c r="C402" s="176" t="s">
        <v>1436</v>
      </c>
      <c r="D402" s="177" t="s">
        <v>73</v>
      </c>
      <c r="E402" s="178"/>
      <c r="F402" s="177">
        <v>1117</v>
      </c>
      <c r="G402" s="177">
        <v>1117</v>
      </c>
      <c r="H402" s="179">
        <f t="shared" ref="H402:H403" si="21">G402/F402*100</f>
        <v>100</v>
      </c>
      <c r="I402" s="172"/>
    </row>
    <row r="403" spans="1:9" ht="60" x14ac:dyDescent="0.25">
      <c r="A403" s="175" t="s">
        <v>1429</v>
      </c>
      <c r="B403" s="172" t="s">
        <v>1418</v>
      </c>
      <c r="C403" s="176" t="s">
        <v>1437</v>
      </c>
      <c r="D403" s="177" t="s">
        <v>315</v>
      </c>
      <c r="E403" s="178"/>
      <c r="F403" s="177">
        <v>1</v>
      </c>
      <c r="G403" s="177">
        <v>1</v>
      </c>
      <c r="H403" s="179">
        <f t="shared" si="21"/>
        <v>100</v>
      </c>
      <c r="I403" s="172"/>
    </row>
    <row r="404" spans="1:9" s="24" customFormat="1" ht="27" customHeight="1" x14ac:dyDescent="0.25">
      <c r="A404" s="189" t="s">
        <v>1415</v>
      </c>
      <c r="B404" s="299" t="s">
        <v>606</v>
      </c>
      <c r="C404" s="300"/>
      <c r="D404" s="300"/>
      <c r="E404" s="300"/>
      <c r="F404" s="300"/>
      <c r="G404" s="300"/>
      <c r="H404" s="300"/>
      <c r="I404" s="301"/>
    </row>
    <row r="405" spans="1:9" ht="45" x14ac:dyDescent="0.25">
      <c r="A405" s="175" t="s">
        <v>1430</v>
      </c>
      <c r="B405" s="172" t="s">
        <v>1419</v>
      </c>
      <c r="C405" s="176" t="s">
        <v>1436</v>
      </c>
      <c r="D405" s="177" t="s">
        <v>315</v>
      </c>
      <c r="E405" s="178"/>
      <c r="F405" s="177">
        <v>1148</v>
      </c>
      <c r="G405" s="177">
        <v>1117</v>
      </c>
      <c r="H405" s="179">
        <f>G405/F405*100</f>
        <v>97.299651567944252</v>
      </c>
      <c r="I405" s="172"/>
    </row>
    <row r="406" spans="1:9" s="24" customFormat="1" ht="26.25" customHeight="1" x14ac:dyDescent="0.25">
      <c r="A406" s="189" t="s">
        <v>1416</v>
      </c>
      <c r="B406" s="299" t="s">
        <v>608</v>
      </c>
      <c r="C406" s="300"/>
      <c r="D406" s="300"/>
      <c r="E406" s="300"/>
      <c r="F406" s="300"/>
      <c r="G406" s="300"/>
      <c r="H406" s="300"/>
      <c r="I406" s="301"/>
    </row>
    <row r="407" spans="1:9" ht="60" x14ac:dyDescent="0.25">
      <c r="A407" s="187" t="s">
        <v>1431</v>
      </c>
      <c r="B407" s="178" t="s">
        <v>1418</v>
      </c>
      <c r="C407" s="176" t="s">
        <v>1438</v>
      </c>
      <c r="D407" s="177" t="s">
        <v>228</v>
      </c>
      <c r="E407" s="178"/>
      <c r="F407" s="177">
        <v>1</v>
      </c>
      <c r="G407" s="177">
        <v>1</v>
      </c>
      <c r="H407" s="179">
        <f>G407/F407*100</f>
        <v>100</v>
      </c>
      <c r="I407" s="172"/>
    </row>
  </sheetData>
  <mergeCells count="220">
    <mergeCell ref="A394:A395"/>
    <mergeCell ref="B396:B397"/>
    <mergeCell ref="A396:A397"/>
    <mergeCell ref="B398:B399"/>
    <mergeCell ref="A398:A399"/>
    <mergeCell ref="B400:B401"/>
    <mergeCell ref="A400:A401"/>
    <mergeCell ref="A347:A349"/>
    <mergeCell ref="B351:B353"/>
    <mergeCell ref="A351:A353"/>
    <mergeCell ref="B354:B355"/>
    <mergeCell ref="A354:A355"/>
    <mergeCell ref="B385:I385"/>
    <mergeCell ref="B386:I386"/>
    <mergeCell ref="B388:I388"/>
    <mergeCell ref="B390:I390"/>
    <mergeCell ref="B361:I361"/>
    <mergeCell ref="B362:I362"/>
    <mergeCell ref="B377:B383"/>
    <mergeCell ref="A377:A383"/>
    <mergeCell ref="B365:B375"/>
    <mergeCell ref="A365:A375"/>
    <mergeCell ref="B392:I392"/>
    <mergeCell ref="B298:I298"/>
    <mergeCell ref="B299:I299"/>
    <mergeCell ref="B308:I308"/>
    <mergeCell ref="B310:I310"/>
    <mergeCell ref="B300:B301"/>
    <mergeCell ref="B302:B304"/>
    <mergeCell ref="B305:B307"/>
    <mergeCell ref="B265:I265"/>
    <mergeCell ref="B266:I266"/>
    <mergeCell ref="B288:I288"/>
    <mergeCell ref="B291:I291"/>
    <mergeCell ref="B296:I296"/>
    <mergeCell ref="B267:B268"/>
    <mergeCell ref="B271:B272"/>
    <mergeCell ref="B273:B276"/>
    <mergeCell ref="B278:B279"/>
    <mergeCell ref="B280:B282"/>
    <mergeCell ref="B283:B287"/>
    <mergeCell ref="B293:B294"/>
    <mergeCell ref="B201:I201"/>
    <mergeCell ref="B213:I213"/>
    <mergeCell ref="B215:I215"/>
    <mergeCell ref="B218:I218"/>
    <mergeCell ref="B220:I220"/>
    <mergeCell ref="B203:I203"/>
    <mergeCell ref="B205:I205"/>
    <mergeCell ref="B207:I207"/>
    <mergeCell ref="B209:I209"/>
    <mergeCell ref="B211:I211"/>
    <mergeCell ref="B116:I116"/>
    <mergeCell ref="B101:I101"/>
    <mergeCell ref="B102:I102"/>
    <mergeCell ref="B103:B104"/>
    <mergeCell ref="B107:I107"/>
    <mergeCell ref="B108:I108"/>
    <mergeCell ref="B195:I195"/>
    <mergeCell ref="B197:I197"/>
    <mergeCell ref="B199:I199"/>
    <mergeCell ref="B171:B173"/>
    <mergeCell ref="B133:I133"/>
    <mergeCell ref="B134:I134"/>
    <mergeCell ref="B141:I141"/>
    <mergeCell ref="B143:I143"/>
    <mergeCell ref="B135:B138"/>
    <mergeCell ref="B145:I145"/>
    <mergeCell ref="B146:I146"/>
    <mergeCell ref="B147:B148"/>
    <mergeCell ref="B149:B151"/>
    <mergeCell ref="B153:I153"/>
    <mergeCell ref="B154:B156"/>
    <mergeCell ref="B157:B159"/>
    <mergeCell ref="B160:B163"/>
    <mergeCell ref="B164:B167"/>
    <mergeCell ref="B60:B62"/>
    <mergeCell ref="B69:B70"/>
    <mergeCell ref="B53:B55"/>
    <mergeCell ref="A60:A62"/>
    <mergeCell ref="A69:A70"/>
    <mergeCell ref="B72:I72"/>
    <mergeCell ref="B74:I74"/>
    <mergeCell ref="B90:B91"/>
    <mergeCell ref="B94:B95"/>
    <mergeCell ref="B86:B87"/>
    <mergeCell ref="B58:B59"/>
    <mergeCell ref="A1:I1"/>
    <mergeCell ref="A3:A5"/>
    <mergeCell ref="C3:C5"/>
    <mergeCell ref="D3:D5"/>
    <mergeCell ref="I3:I5"/>
    <mergeCell ref="E4:E5"/>
    <mergeCell ref="F4:H4"/>
    <mergeCell ref="B3:B5"/>
    <mergeCell ref="B23:B25"/>
    <mergeCell ref="B12:B15"/>
    <mergeCell ref="B18:B20"/>
    <mergeCell ref="B21:B22"/>
    <mergeCell ref="F3:H3"/>
    <mergeCell ref="B168:B170"/>
    <mergeCell ref="B175:I175"/>
    <mergeCell ref="B177:I177"/>
    <mergeCell ref="B180:I180"/>
    <mergeCell ref="B248:I248"/>
    <mergeCell ref="B249:I249"/>
    <mergeCell ref="B258:B261"/>
    <mergeCell ref="B250:B251"/>
    <mergeCell ref="B252:B256"/>
    <mergeCell ref="B233:I233"/>
    <mergeCell ref="B234:I234"/>
    <mergeCell ref="B240:B241"/>
    <mergeCell ref="B242:I242"/>
    <mergeCell ref="B246:I246"/>
    <mergeCell ref="B244:I244"/>
    <mergeCell ref="B230:I230"/>
    <mergeCell ref="B182:I182"/>
    <mergeCell ref="B183:I183"/>
    <mergeCell ref="B186:I186"/>
    <mergeCell ref="B188:I188"/>
    <mergeCell ref="B191:I191"/>
    <mergeCell ref="B222:I222"/>
    <mergeCell ref="B225:I225"/>
    <mergeCell ref="B228:I228"/>
    <mergeCell ref="B193:I193"/>
    <mergeCell ref="B7:I7"/>
    <mergeCell ref="B8:I8"/>
    <mergeCell ref="B10:I10"/>
    <mergeCell ref="B11:I11"/>
    <mergeCell ref="A12:A15"/>
    <mergeCell ref="A18:A20"/>
    <mergeCell ref="A21:A22"/>
    <mergeCell ref="A23:A25"/>
    <mergeCell ref="A26:A28"/>
    <mergeCell ref="B26:B28"/>
    <mergeCell ref="A29:A30"/>
    <mergeCell ref="A34:A35"/>
    <mergeCell ref="B37:I37"/>
    <mergeCell ref="A41:A48"/>
    <mergeCell ref="B49:I49"/>
    <mergeCell ref="B51:I51"/>
    <mergeCell ref="B52:I52"/>
    <mergeCell ref="A53:A55"/>
    <mergeCell ref="A58:A59"/>
    <mergeCell ref="B39:I39"/>
    <mergeCell ref="B29:B30"/>
    <mergeCell ref="B34:B35"/>
    <mergeCell ref="B41:B48"/>
    <mergeCell ref="A157:A159"/>
    <mergeCell ref="A160:A163"/>
    <mergeCell ref="A164:A167"/>
    <mergeCell ref="B84:I84"/>
    <mergeCell ref="B85:I85"/>
    <mergeCell ref="A86:A87"/>
    <mergeCell ref="A90:A91"/>
    <mergeCell ref="A94:A95"/>
    <mergeCell ref="A103:A104"/>
    <mergeCell ref="A109:A111"/>
    <mergeCell ref="A114:A115"/>
    <mergeCell ref="A121:A124"/>
    <mergeCell ref="B97:I97"/>
    <mergeCell ref="B99:I99"/>
    <mergeCell ref="B131:B132"/>
    <mergeCell ref="B119:I119"/>
    <mergeCell ref="B120:I120"/>
    <mergeCell ref="B128:I128"/>
    <mergeCell ref="B130:I130"/>
    <mergeCell ref="B121:B124"/>
    <mergeCell ref="B125:B126"/>
    <mergeCell ref="B109:B111"/>
    <mergeCell ref="B113:I113"/>
    <mergeCell ref="B114:B115"/>
    <mergeCell ref="A278:A279"/>
    <mergeCell ref="A280:A282"/>
    <mergeCell ref="A283:A287"/>
    <mergeCell ref="A293:A294"/>
    <mergeCell ref="A300:A301"/>
    <mergeCell ref="A302:A304"/>
    <mergeCell ref="A305:A307"/>
    <mergeCell ref="B77:I77"/>
    <mergeCell ref="B40:I40"/>
    <mergeCell ref="A168:A170"/>
    <mergeCell ref="A171:A173"/>
    <mergeCell ref="A240:A241"/>
    <mergeCell ref="A250:A251"/>
    <mergeCell ref="A252:A256"/>
    <mergeCell ref="A258:A261"/>
    <mergeCell ref="A267:A268"/>
    <mergeCell ref="A271:A272"/>
    <mergeCell ref="A273:A276"/>
    <mergeCell ref="A125:A126"/>
    <mergeCell ref="A131:A132"/>
    <mergeCell ref="A135:A138"/>
    <mergeCell ref="A147:A148"/>
    <mergeCell ref="A149:A151"/>
    <mergeCell ref="A154:A156"/>
    <mergeCell ref="B393:I393"/>
    <mergeCell ref="B404:I404"/>
    <mergeCell ref="B406:I406"/>
    <mergeCell ref="B340:B342"/>
    <mergeCell ref="A340:A342"/>
    <mergeCell ref="B312:I312"/>
    <mergeCell ref="B313:I313"/>
    <mergeCell ref="B317:I317"/>
    <mergeCell ref="B333:I333"/>
    <mergeCell ref="B339:I339"/>
    <mergeCell ref="A330:A331"/>
    <mergeCell ref="B330:B331"/>
    <mergeCell ref="B323:B327"/>
    <mergeCell ref="A323:A327"/>
    <mergeCell ref="B318:B321"/>
    <mergeCell ref="A318:A321"/>
    <mergeCell ref="B356:I356"/>
    <mergeCell ref="B358:I358"/>
    <mergeCell ref="B343:I343"/>
    <mergeCell ref="B344:I344"/>
    <mergeCell ref="B345:B346"/>
    <mergeCell ref="A345:A346"/>
    <mergeCell ref="B347:B349"/>
    <mergeCell ref="B394:B395"/>
  </mergeCells>
  <pageMargins left="0.7" right="0.7" top="0.75" bottom="0.75" header="0.3" footer="0.3"/>
  <pageSetup paperSize="9" scale="68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6710-9E75-4B31-9D66-964054D506BA}">
  <sheetPr>
    <pageSetUpPr fitToPage="1"/>
  </sheetPr>
  <dimension ref="A2:G277"/>
  <sheetViews>
    <sheetView topLeftCell="A264" zoomScale="80" zoomScaleNormal="80" workbookViewId="0">
      <pane xSplit="1" topLeftCell="B1" activePane="topRight" state="frozen"/>
      <selection activeCell="A7" sqref="A7"/>
      <selection pane="topRight" activeCell="F277" sqref="F277"/>
    </sheetView>
  </sheetViews>
  <sheetFormatPr defaultRowHeight="15" x14ac:dyDescent="0.25"/>
  <cols>
    <col min="1" max="1" width="6.85546875" style="23" customWidth="1"/>
    <col min="2" max="2" width="37.28515625" style="6" customWidth="1"/>
    <col min="3" max="3" width="12.7109375" style="6" customWidth="1"/>
    <col min="4" max="4" width="12.140625" style="6" customWidth="1"/>
    <col min="5" max="5" width="13.28515625" style="24" customWidth="1"/>
    <col min="6" max="6" width="49" style="6" customWidth="1"/>
    <col min="7" max="7" width="15" style="6" customWidth="1"/>
    <col min="8" max="16384" width="9.140625" style="6"/>
  </cols>
  <sheetData>
    <row r="2" spans="1:6" ht="15" customHeight="1" x14ac:dyDescent="0.25">
      <c r="A2" s="349" t="s">
        <v>1445</v>
      </c>
      <c r="B2" s="349"/>
      <c r="C2" s="349"/>
      <c r="D2" s="349"/>
      <c r="E2" s="349"/>
      <c r="F2" s="349"/>
    </row>
    <row r="3" spans="1:6" x14ac:dyDescent="0.25">
      <c r="B3" s="349"/>
      <c r="C3" s="349"/>
      <c r="D3" s="349"/>
      <c r="E3" s="349"/>
      <c r="F3" s="349"/>
    </row>
    <row r="4" spans="1:6" ht="105" x14ac:dyDescent="0.25">
      <c r="A4" s="72"/>
      <c r="B4" s="17" t="s">
        <v>979</v>
      </c>
      <c r="C4" s="3" t="s">
        <v>125</v>
      </c>
      <c r="D4" s="3" t="s">
        <v>126</v>
      </c>
      <c r="E4" s="15" t="s">
        <v>124</v>
      </c>
      <c r="F4" s="17" t="s">
        <v>42</v>
      </c>
    </row>
    <row r="5" spans="1:6" s="25" customFormat="1" x14ac:dyDescent="0.25">
      <c r="A5" s="73"/>
      <c r="B5" s="18">
        <v>1</v>
      </c>
      <c r="C5" s="18">
        <v>2</v>
      </c>
      <c r="D5" s="18">
        <v>3</v>
      </c>
      <c r="E5" s="20">
        <v>6</v>
      </c>
      <c r="F5" s="18">
        <v>14</v>
      </c>
    </row>
    <row r="6" spans="1:6" x14ac:dyDescent="0.25">
      <c r="A6" s="36">
        <v>1</v>
      </c>
      <c r="B6" s="348" t="s">
        <v>980</v>
      </c>
      <c r="C6" s="348"/>
      <c r="D6" s="348"/>
      <c r="E6" s="348"/>
      <c r="F6" s="348"/>
    </row>
    <row r="7" spans="1:6" x14ac:dyDescent="0.25">
      <c r="A7" s="36" t="s">
        <v>25</v>
      </c>
      <c r="B7" s="343" t="s">
        <v>44</v>
      </c>
      <c r="C7" s="343"/>
      <c r="D7" s="343"/>
      <c r="E7" s="343"/>
      <c r="F7" s="343"/>
    </row>
    <row r="8" spans="1:6" ht="94.5" x14ac:dyDescent="0.25">
      <c r="A8" s="36"/>
      <c r="B8" s="13" t="s">
        <v>917</v>
      </c>
      <c r="C8" s="18">
        <v>4</v>
      </c>
      <c r="D8" s="18">
        <v>4</v>
      </c>
      <c r="E8" s="20">
        <v>100</v>
      </c>
      <c r="F8" s="18"/>
    </row>
    <row r="9" spans="1:6" s="27" customFormat="1" ht="14.25" x14ac:dyDescent="0.2">
      <c r="A9" s="74">
        <v>2</v>
      </c>
      <c r="B9" s="348" t="s">
        <v>103</v>
      </c>
      <c r="C9" s="348"/>
      <c r="D9" s="348"/>
      <c r="E9" s="348"/>
      <c r="F9" s="348"/>
    </row>
    <row r="10" spans="1:6" x14ac:dyDescent="0.25">
      <c r="A10" s="36" t="s">
        <v>57</v>
      </c>
      <c r="B10" s="343" t="s">
        <v>602</v>
      </c>
      <c r="C10" s="343"/>
      <c r="D10" s="343"/>
      <c r="E10" s="343"/>
      <c r="F10" s="343"/>
    </row>
    <row r="11" spans="1:6" ht="30" customHeight="1" x14ac:dyDescent="0.25">
      <c r="A11" s="36" t="s">
        <v>97</v>
      </c>
      <c r="B11" s="17" t="s">
        <v>1023</v>
      </c>
      <c r="C11" s="75">
        <v>4</v>
      </c>
      <c r="D11" s="43">
        <v>4</v>
      </c>
      <c r="E11" s="9">
        <f>D11/C11*100</f>
        <v>100</v>
      </c>
      <c r="F11" s="5"/>
    </row>
    <row r="12" spans="1:6" ht="60" x14ac:dyDescent="0.25">
      <c r="A12" s="36" t="s">
        <v>683</v>
      </c>
      <c r="B12" s="17" t="s">
        <v>852</v>
      </c>
      <c r="C12" s="75">
        <v>12</v>
      </c>
      <c r="D12" s="43">
        <v>12</v>
      </c>
      <c r="E12" s="9">
        <f t="shared" ref="E12:E21" si="0">D12/C12*100</f>
        <v>100</v>
      </c>
      <c r="F12" s="5"/>
    </row>
    <row r="13" spans="1:6" ht="75" x14ac:dyDescent="0.25">
      <c r="A13" s="36" t="s">
        <v>684</v>
      </c>
      <c r="B13" s="17" t="s">
        <v>853</v>
      </c>
      <c r="C13" s="75">
        <v>8</v>
      </c>
      <c r="D13" s="43">
        <v>8</v>
      </c>
      <c r="E13" s="9">
        <f t="shared" si="0"/>
        <v>100</v>
      </c>
      <c r="F13" s="5"/>
    </row>
    <row r="14" spans="1:6" ht="60" x14ac:dyDescent="0.25">
      <c r="A14" s="36" t="s">
        <v>685</v>
      </c>
      <c r="B14" s="17" t="s">
        <v>854</v>
      </c>
      <c r="C14" s="75">
        <v>12</v>
      </c>
      <c r="D14" s="43">
        <v>12</v>
      </c>
      <c r="E14" s="9">
        <f t="shared" si="0"/>
        <v>100</v>
      </c>
      <c r="F14" s="5"/>
    </row>
    <row r="15" spans="1:6" ht="105" x14ac:dyDescent="0.25">
      <c r="A15" s="36" t="s">
        <v>98</v>
      </c>
      <c r="B15" s="17" t="s">
        <v>855</v>
      </c>
      <c r="C15" s="75">
        <v>12</v>
      </c>
      <c r="D15" s="43">
        <v>12</v>
      </c>
      <c r="E15" s="9">
        <f t="shared" si="0"/>
        <v>100</v>
      </c>
      <c r="F15" s="5"/>
    </row>
    <row r="16" spans="1:6" ht="75" x14ac:dyDescent="0.25">
      <c r="A16" s="36" t="s">
        <v>99</v>
      </c>
      <c r="B16" s="17" t="s">
        <v>856</v>
      </c>
      <c r="C16" s="75">
        <v>8</v>
      </c>
      <c r="D16" s="43">
        <v>8</v>
      </c>
      <c r="E16" s="9">
        <f t="shared" si="0"/>
        <v>100</v>
      </c>
      <c r="F16" s="5"/>
    </row>
    <row r="17" spans="1:7" ht="60" x14ac:dyDescent="0.25">
      <c r="A17" s="36" t="s">
        <v>100</v>
      </c>
      <c r="B17" s="17" t="s">
        <v>857</v>
      </c>
      <c r="C17" s="75">
        <v>0</v>
      </c>
      <c r="D17" s="43">
        <v>0</v>
      </c>
      <c r="E17" s="9">
        <v>100</v>
      </c>
      <c r="F17" s="5"/>
    </row>
    <row r="18" spans="1:7" ht="90" x14ac:dyDescent="0.25">
      <c r="A18" s="36" t="s">
        <v>686</v>
      </c>
      <c r="B18" s="17" t="s">
        <v>858</v>
      </c>
      <c r="C18" s="75">
        <v>4</v>
      </c>
      <c r="D18" s="43">
        <v>4</v>
      </c>
      <c r="E18" s="9">
        <f t="shared" si="0"/>
        <v>100</v>
      </c>
      <c r="F18" s="5"/>
    </row>
    <row r="19" spans="1:7" ht="60" x14ac:dyDescent="0.25">
      <c r="A19" s="36" t="s">
        <v>687</v>
      </c>
      <c r="B19" s="17" t="s">
        <v>859</v>
      </c>
      <c r="C19" s="75">
        <v>4</v>
      </c>
      <c r="D19" s="43">
        <v>4</v>
      </c>
      <c r="E19" s="9">
        <f t="shared" si="0"/>
        <v>100</v>
      </c>
      <c r="F19" s="5"/>
    </row>
    <row r="20" spans="1:7" ht="60" x14ac:dyDescent="0.25">
      <c r="A20" s="36" t="s">
        <v>101</v>
      </c>
      <c r="B20" s="17" t="s">
        <v>860</v>
      </c>
      <c r="C20" s="75">
        <v>8</v>
      </c>
      <c r="D20" s="43">
        <v>8</v>
      </c>
      <c r="E20" s="9">
        <f t="shared" si="0"/>
        <v>100</v>
      </c>
      <c r="F20" s="5"/>
    </row>
    <row r="21" spans="1:7" ht="45" x14ac:dyDescent="0.25">
      <c r="A21" s="36" t="s">
        <v>886</v>
      </c>
      <c r="B21" s="17" t="s">
        <v>791</v>
      </c>
      <c r="C21" s="75">
        <v>4</v>
      </c>
      <c r="D21" s="43">
        <v>4</v>
      </c>
      <c r="E21" s="9">
        <f t="shared" si="0"/>
        <v>100</v>
      </c>
      <c r="F21" s="5"/>
    </row>
    <row r="22" spans="1:7" x14ac:dyDescent="0.25">
      <c r="A22" s="36" t="s">
        <v>58</v>
      </c>
      <c r="B22" s="343" t="s">
        <v>806</v>
      </c>
      <c r="C22" s="343"/>
      <c r="D22" s="343"/>
      <c r="E22" s="343"/>
      <c r="F22" s="343"/>
    </row>
    <row r="23" spans="1:7" ht="90" x14ac:dyDescent="0.25">
      <c r="A23" s="36" t="s">
        <v>887</v>
      </c>
      <c r="B23" s="17" t="s">
        <v>1085</v>
      </c>
      <c r="C23" s="5">
        <v>4</v>
      </c>
      <c r="D23" s="5">
        <v>4</v>
      </c>
      <c r="E23" s="9">
        <v>100</v>
      </c>
      <c r="F23" s="5"/>
    </row>
    <row r="24" spans="1:7" s="7" customFormat="1" x14ac:dyDescent="0.25">
      <c r="A24" s="33" t="s">
        <v>59</v>
      </c>
      <c r="B24" s="348" t="s">
        <v>105</v>
      </c>
      <c r="C24" s="348"/>
      <c r="D24" s="348"/>
      <c r="E24" s="348"/>
      <c r="F24" s="348"/>
    </row>
    <row r="25" spans="1:7" x14ac:dyDescent="0.25">
      <c r="A25" s="36" t="s">
        <v>106</v>
      </c>
      <c r="B25" s="343" t="s">
        <v>974</v>
      </c>
      <c r="C25" s="343"/>
      <c r="D25" s="343"/>
      <c r="E25" s="343"/>
      <c r="F25" s="343"/>
    </row>
    <row r="26" spans="1:7" ht="45" x14ac:dyDescent="0.25">
      <c r="A26" s="36" t="s">
        <v>127</v>
      </c>
      <c r="B26" s="35" t="s">
        <v>921</v>
      </c>
      <c r="C26" s="18">
        <v>16</v>
      </c>
      <c r="D26" s="18">
        <v>16</v>
      </c>
      <c r="E26" s="20">
        <f>D26/C26*100</f>
        <v>100</v>
      </c>
      <c r="F26" s="18"/>
    </row>
    <row r="27" spans="1:7" x14ac:dyDescent="0.25">
      <c r="A27" s="36" t="s">
        <v>107</v>
      </c>
      <c r="B27" s="343" t="s">
        <v>877</v>
      </c>
      <c r="C27" s="343"/>
      <c r="D27" s="343"/>
      <c r="E27" s="343"/>
      <c r="F27" s="343"/>
    </row>
    <row r="28" spans="1:7" ht="75" x14ac:dyDescent="0.25">
      <c r="A28" s="36" t="s">
        <v>128</v>
      </c>
      <c r="B28" s="5" t="s">
        <v>915</v>
      </c>
      <c r="C28" s="5">
        <v>4</v>
      </c>
      <c r="D28" s="5">
        <v>4</v>
      </c>
      <c r="E28" s="9">
        <f>D28/C28*100</f>
        <v>100</v>
      </c>
      <c r="F28" s="5"/>
    </row>
    <row r="29" spans="1:7" x14ac:dyDescent="0.25">
      <c r="A29" s="36" t="s">
        <v>132</v>
      </c>
      <c r="B29" s="348" t="s">
        <v>138</v>
      </c>
      <c r="C29" s="348"/>
      <c r="D29" s="348"/>
      <c r="E29" s="348"/>
      <c r="F29" s="348"/>
      <c r="G29" s="29"/>
    </row>
    <row r="30" spans="1:7" x14ac:dyDescent="0.25">
      <c r="A30" s="36" t="s">
        <v>134</v>
      </c>
      <c r="B30" s="343" t="s">
        <v>606</v>
      </c>
      <c r="C30" s="343"/>
      <c r="D30" s="343"/>
      <c r="E30" s="343"/>
      <c r="F30" s="343"/>
    </row>
    <row r="31" spans="1:7" ht="45" x14ac:dyDescent="0.25">
      <c r="A31" s="36" t="s">
        <v>162</v>
      </c>
      <c r="B31" s="17" t="s">
        <v>1086</v>
      </c>
      <c r="C31" s="5">
        <v>12</v>
      </c>
      <c r="D31" s="5">
        <v>12</v>
      </c>
      <c r="E31" s="9">
        <f t="shared" ref="E31:E40" si="1">D31/C31*100</f>
        <v>100</v>
      </c>
      <c r="F31" s="5"/>
    </row>
    <row r="32" spans="1:7" ht="30" x14ac:dyDescent="0.25">
      <c r="A32" s="36" t="s">
        <v>163</v>
      </c>
      <c r="B32" s="17" t="s">
        <v>1031</v>
      </c>
      <c r="C32" s="5">
        <v>12</v>
      </c>
      <c r="D32" s="5">
        <v>12</v>
      </c>
      <c r="E32" s="9">
        <f t="shared" si="1"/>
        <v>100</v>
      </c>
      <c r="F32" s="5"/>
    </row>
    <row r="33" spans="1:6" ht="45" x14ac:dyDescent="0.25">
      <c r="A33" s="36" t="s">
        <v>164</v>
      </c>
      <c r="B33" s="17" t="s">
        <v>1032</v>
      </c>
      <c r="C33" s="5">
        <v>8</v>
      </c>
      <c r="D33" s="5">
        <v>8</v>
      </c>
      <c r="E33" s="9">
        <f t="shared" si="1"/>
        <v>100</v>
      </c>
      <c r="F33" s="5"/>
    </row>
    <row r="34" spans="1:6" ht="45" x14ac:dyDescent="0.25">
      <c r="A34" s="36" t="s">
        <v>165</v>
      </c>
      <c r="B34" s="17" t="s">
        <v>1033</v>
      </c>
      <c r="C34" s="5">
        <v>20</v>
      </c>
      <c r="D34" s="5">
        <v>19</v>
      </c>
      <c r="E34" s="9">
        <f t="shared" si="1"/>
        <v>95</v>
      </c>
      <c r="F34" s="5"/>
    </row>
    <row r="35" spans="1:6" ht="30" x14ac:dyDescent="0.25">
      <c r="A35" s="36" t="s">
        <v>166</v>
      </c>
      <c r="B35" s="17" t="s">
        <v>1034</v>
      </c>
      <c r="C35" s="5">
        <v>8</v>
      </c>
      <c r="D35" s="5">
        <v>8</v>
      </c>
      <c r="E35" s="9">
        <f t="shared" si="1"/>
        <v>100</v>
      </c>
      <c r="F35" s="5"/>
    </row>
    <row r="36" spans="1:6" ht="30" x14ac:dyDescent="0.25">
      <c r="A36" s="36" t="s">
        <v>167</v>
      </c>
      <c r="B36" s="17" t="s">
        <v>1035</v>
      </c>
      <c r="C36" s="5">
        <v>4</v>
      </c>
      <c r="D36" s="5">
        <v>4</v>
      </c>
      <c r="E36" s="9">
        <f t="shared" si="1"/>
        <v>100</v>
      </c>
      <c r="F36" s="5"/>
    </row>
    <row r="37" spans="1:6" ht="45" x14ac:dyDescent="0.25">
      <c r="A37" s="36" t="s">
        <v>168</v>
      </c>
      <c r="B37" s="17" t="s">
        <v>1036</v>
      </c>
      <c r="C37" s="5">
        <v>4</v>
      </c>
      <c r="D37" s="5">
        <v>4</v>
      </c>
      <c r="E37" s="9">
        <f t="shared" si="1"/>
        <v>100</v>
      </c>
      <c r="F37" s="5"/>
    </row>
    <row r="38" spans="1:6" ht="45" x14ac:dyDescent="0.25">
      <c r="A38" s="36" t="s">
        <v>169</v>
      </c>
      <c r="B38" s="17" t="s">
        <v>1037</v>
      </c>
      <c r="C38" s="5">
        <v>4</v>
      </c>
      <c r="D38" s="5">
        <v>4</v>
      </c>
      <c r="E38" s="9">
        <f t="shared" si="1"/>
        <v>100</v>
      </c>
      <c r="F38" s="5"/>
    </row>
    <row r="39" spans="1:6" ht="45" x14ac:dyDescent="0.25">
      <c r="A39" s="36" t="s">
        <v>170</v>
      </c>
      <c r="B39" s="17" t="s">
        <v>1038</v>
      </c>
      <c r="C39" s="5">
        <v>12</v>
      </c>
      <c r="D39" s="5">
        <v>12</v>
      </c>
      <c r="E39" s="9">
        <f t="shared" si="1"/>
        <v>100</v>
      </c>
      <c r="F39" s="5"/>
    </row>
    <row r="40" spans="1:6" ht="45" x14ac:dyDescent="0.25">
      <c r="A40" s="36" t="s">
        <v>171</v>
      </c>
      <c r="B40" s="17" t="s">
        <v>1039</v>
      </c>
      <c r="C40" s="5">
        <v>8</v>
      </c>
      <c r="D40" s="5">
        <v>8</v>
      </c>
      <c r="E40" s="9">
        <f t="shared" si="1"/>
        <v>100</v>
      </c>
      <c r="F40" s="5"/>
    </row>
    <row r="41" spans="1:6" ht="45" x14ac:dyDescent="0.25">
      <c r="A41" s="36" t="s">
        <v>172</v>
      </c>
      <c r="B41" s="17" t="s">
        <v>1040</v>
      </c>
      <c r="C41" s="5" t="s">
        <v>178</v>
      </c>
      <c r="D41" s="5" t="s">
        <v>178</v>
      </c>
      <c r="E41" s="9">
        <v>100</v>
      </c>
      <c r="F41" s="5"/>
    </row>
    <row r="42" spans="1:6" ht="60" x14ac:dyDescent="0.25">
      <c r="A42" s="36" t="s">
        <v>173</v>
      </c>
      <c r="B42" s="17" t="s">
        <v>1041</v>
      </c>
      <c r="C42" s="5" t="s">
        <v>178</v>
      </c>
      <c r="D42" s="5" t="s">
        <v>178</v>
      </c>
      <c r="E42" s="9">
        <v>100</v>
      </c>
      <c r="F42" s="5"/>
    </row>
    <row r="43" spans="1:6" ht="45" x14ac:dyDescent="0.25">
      <c r="A43" s="36" t="s">
        <v>174</v>
      </c>
      <c r="B43" s="17" t="s">
        <v>1042</v>
      </c>
      <c r="C43" s="5">
        <v>4</v>
      </c>
      <c r="D43" s="5">
        <v>3</v>
      </c>
      <c r="E43" s="9">
        <f>D43/C43*100</f>
        <v>75</v>
      </c>
      <c r="F43" s="5"/>
    </row>
    <row r="44" spans="1:6" x14ac:dyDescent="0.25">
      <c r="A44" s="36" t="s">
        <v>135</v>
      </c>
      <c r="B44" s="343" t="s">
        <v>849</v>
      </c>
      <c r="C44" s="343"/>
      <c r="D44" s="343"/>
      <c r="E44" s="343"/>
      <c r="F44" s="343"/>
    </row>
    <row r="45" spans="1:6" ht="120" x14ac:dyDescent="0.25">
      <c r="A45" s="36" t="s">
        <v>179</v>
      </c>
      <c r="B45" s="5" t="s">
        <v>1045</v>
      </c>
      <c r="C45" s="5">
        <v>4</v>
      </c>
      <c r="D45" s="5">
        <v>4</v>
      </c>
      <c r="E45" s="9">
        <f>D45/C45*100</f>
        <v>100</v>
      </c>
      <c r="F45" s="5"/>
    </row>
    <row r="46" spans="1:6" x14ac:dyDescent="0.25">
      <c r="A46" s="36" t="s">
        <v>136</v>
      </c>
      <c r="B46" s="343" t="s">
        <v>878</v>
      </c>
      <c r="C46" s="343"/>
      <c r="D46" s="343"/>
      <c r="E46" s="343"/>
      <c r="F46" s="343"/>
    </row>
    <row r="47" spans="1:6" ht="45" x14ac:dyDescent="0.25">
      <c r="A47" s="36" t="s">
        <v>183</v>
      </c>
      <c r="B47" s="17" t="s">
        <v>1036</v>
      </c>
      <c r="C47" s="5">
        <v>8</v>
      </c>
      <c r="D47" s="5">
        <v>8</v>
      </c>
      <c r="E47" s="9">
        <f>D47/C47*100</f>
        <v>100</v>
      </c>
      <c r="F47" s="5"/>
    </row>
    <row r="48" spans="1:6" ht="45" x14ac:dyDescent="0.25">
      <c r="A48" s="36" t="s">
        <v>184</v>
      </c>
      <c r="B48" s="17" t="s">
        <v>1038</v>
      </c>
      <c r="C48" s="5">
        <v>4</v>
      </c>
      <c r="D48" s="5">
        <v>2</v>
      </c>
      <c r="E48" s="9">
        <f>D48/C48*100</f>
        <v>50</v>
      </c>
      <c r="F48" s="5"/>
    </row>
    <row r="49" spans="1:6" x14ac:dyDescent="0.25">
      <c r="A49" s="36" t="s">
        <v>137</v>
      </c>
      <c r="B49" s="343" t="s">
        <v>850</v>
      </c>
      <c r="C49" s="343"/>
      <c r="D49" s="343"/>
      <c r="E49" s="343"/>
      <c r="F49" s="343"/>
    </row>
    <row r="50" spans="1:6" ht="30" x14ac:dyDescent="0.25">
      <c r="A50" s="36" t="s">
        <v>191</v>
      </c>
      <c r="B50" s="17" t="s">
        <v>1031</v>
      </c>
      <c r="C50" s="5">
        <v>40</v>
      </c>
      <c r="D50" s="5">
        <v>20</v>
      </c>
      <c r="E50" s="9">
        <f>D50/C50*100</f>
        <v>50</v>
      </c>
      <c r="F50" s="5"/>
    </row>
    <row r="51" spans="1:6" ht="45" x14ac:dyDescent="0.25">
      <c r="A51" s="36" t="s">
        <v>192</v>
      </c>
      <c r="B51" s="17" t="s">
        <v>1033</v>
      </c>
      <c r="C51" s="5">
        <v>48</v>
      </c>
      <c r="D51" s="5">
        <v>27</v>
      </c>
      <c r="E51" s="9">
        <f>D51/C51*100</f>
        <v>56.25</v>
      </c>
      <c r="F51" s="5"/>
    </row>
    <row r="52" spans="1:6" ht="60" x14ac:dyDescent="0.25">
      <c r="A52" s="36" t="s">
        <v>193</v>
      </c>
      <c r="B52" s="17" t="s">
        <v>1044</v>
      </c>
      <c r="C52" s="5">
        <v>4</v>
      </c>
      <c r="D52" s="5">
        <v>3</v>
      </c>
      <c r="E52" s="9">
        <f>D52/C52*100</f>
        <v>75</v>
      </c>
      <c r="F52" s="5"/>
    </row>
    <row r="53" spans="1:6" ht="45" x14ac:dyDescent="0.25">
      <c r="A53" s="36" t="s">
        <v>194</v>
      </c>
      <c r="B53" s="17" t="s">
        <v>1038</v>
      </c>
      <c r="C53" s="5">
        <v>8</v>
      </c>
      <c r="D53" s="5">
        <v>2</v>
      </c>
      <c r="E53" s="9">
        <f>D53/C53*100</f>
        <v>25</v>
      </c>
      <c r="F53" s="5"/>
    </row>
    <row r="54" spans="1:6" x14ac:dyDescent="0.25">
      <c r="A54" s="33" t="s">
        <v>247</v>
      </c>
      <c r="B54" s="382" t="s">
        <v>223</v>
      </c>
      <c r="C54" s="382"/>
      <c r="D54" s="382"/>
      <c r="E54" s="382"/>
      <c r="F54" s="382"/>
    </row>
    <row r="55" spans="1:6" x14ac:dyDescent="0.25">
      <c r="A55" s="36" t="s">
        <v>220</v>
      </c>
      <c r="B55" s="343" t="s">
        <v>824</v>
      </c>
      <c r="C55" s="343"/>
      <c r="D55" s="343"/>
      <c r="E55" s="343"/>
      <c r="F55" s="343"/>
    </row>
    <row r="56" spans="1:6" ht="60" x14ac:dyDescent="0.25">
      <c r="A56" s="36" t="s">
        <v>248</v>
      </c>
      <c r="B56" s="11" t="s">
        <v>1087</v>
      </c>
      <c r="C56" s="5">
        <v>8</v>
      </c>
      <c r="D56" s="5">
        <v>8</v>
      </c>
      <c r="E56" s="9">
        <f t="shared" ref="E56:E63" si="2">D56/C56*100</f>
        <v>100</v>
      </c>
      <c r="F56" s="5"/>
    </row>
    <row r="57" spans="1:6" ht="60" x14ac:dyDescent="0.25">
      <c r="A57" s="36" t="s">
        <v>249</v>
      </c>
      <c r="B57" s="11" t="s">
        <v>866</v>
      </c>
      <c r="C57" s="5">
        <v>4</v>
      </c>
      <c r="D57" s="5">
        <v>4</v>
      </c>
      <c r="E57" s="9">
        <f t="shared" si="2"/>
        <v>100</v>
      </c>
      <c r="F57" s="5"/>
    </row>
    <row r="58" spans="1:6" ht="60" x14ac:dyDescent="0.25">
      <c r="A58" s="36" t="s">
        <v>250</v>
      </c>
      <c r="B58" s="11" t="s">
        <v>1047</v>
      </c>
      <c r="C58" s="5">
        <v>8</v>
      </c>
      <c r="D58" s="5">
        <v>8</v>
      </c>
      <c r="E58" s="9">
        <f t="shared" si="2"/>
        <v>100</v>
      </c>
      <c r="F58" s="5"/>
    </row>
    <row r="59" spans="1:6" ht="90" x14ac:dyDescent="0.25">
      <c r="A59" s="36" t="s">
        <v>251</v>
      </c>
      <c r="B59" s="11" t="s">
        <v>867</v>
      </c>
      <c r="C59" s="5">
        <v>4</v>
      </c>
      <c r="D59" s="5">
        <v>4</v>
      </c>
      <c r="E59" s="9">
        <f t="shared" si="2"/>
        <v>100</v>
      </c>
      <c r="F59" s="5"/>
    </row>
    <row r="60" spans="1:6" ht="45" x14ac:dyDescent="0.25">
      <c r="A60" s="36" t="s">
        <v>252</v>
      </c>
      <c r="B60" s="31" t="s">
        <v>861</v>
      </c>
      <c r="C60" s="5">
        <v>8</v>
      </c>
      <c r="D60" s="5">
        <v>8</v>
      </c>
      <c r="E60" s="9">
        <f t="shared" si="2"/>
        <v>100</v>
      </c>
      <c r="F60" s="5"/>
    </row>
    <row r="61" spans="1:6" ht="60" x14ac:dyDescent="0.25">
      <c r="A61" s="36" t="s">
        <v>253</v>
      </c>
      <c r="B61" s="11" t="s">
        <v>862</v>
      </c>
      <c r="C61" s="5">
        <v>16</v>
      </c>
      <c r="D61" s="5">
        <v>16</v>
      </c>
      <c r="E61" s="9">
        <f t="shared" si="2"/>
        <v>100</v>
      </c>
      <c r="F61" s="5"/>
    </row>
    <row r="62" spans="1:6" ht="45" x14ac:dyDescent="0.25">
      <c r="A62" s="36" t="s">
        <v>254</v>
      </c>
      <c r="B62" s="31" t="s">
        <v>863</v>
      </c>
      <c r="C62" s="5">
        <v>4</v>
      </c>
      <c r="D62" s="5">
        <v>4</v>
      </c>
      <c r="E62" s="9">
        <f t="shared" si="2"/>
        <v>100</v>
      </c>
      <c r="F62" s="5"/>
    </row>
    <row r="63" spans="1:6" ht="30" x14ac:dyDescent="0.25">
      <c r="A63" s="36" t="s">
        <v>255</v>
      </c>
      <c r="B63" s="17" t="s">
        <v>864</v>
      </c>
      <c r="C63" s="5">
        <v>8</v>
      </c>
      <c r="D63" s="5">
        <v>8</v>
      </c>
      <c r="E63" s="9">
        <f t="shared" si="2"/>
        <v>100</v>
      </c>
      <c r="F63" s="5"/>
    </row>
    <row r="64" spans="1:6" ht="75" x14ac:dyDescent="0.25">
      <c r="A64" s="36" t="s">
        <v>888</v>
      </c>
      <c r="B64" s="17" t="s">
        <v>865</v>
      </c>
      <c r="C64" s="5"/>
      <c r="D64" s="5"/>
      <c r="E64" s="9">
        <v>100</v>
      </c>
      <c r="F64" s="5"/>
    </row>
    <row r="65" spans="1:6" x14ac:dyDescent="0.25">
      <c r="A65" s="36" t="s">
        <v>221</v>
      </c>
      <c r="B65" s="343" t="s">
        <v>823</v>
      </c>
      <c r="C65" s="343"/>
      <c r="D65" s="343"/>
      <c r="E65" s="343"/>
      <c r="F65" s="343"/>
    </row>
    <row r="66" spans="1:6" ht="60" x14ac:dyDescent="0.25">
      <c r="A66" s="36" t="s">
        <v>259</v>
      </c>
      <c r="B66" s="11" t="s">
        <v>1046</v>
      </c>
      <c r="C66" s="5">
        <v>4</v>
      </c>
      <c r="D66" s="5">
        <v>4</v>
      </c>
      <c r="E66" s="9">
        <f>D66/C66*100</f>
        <v>100</v>
      </c>
      <c r="F66" s="5"/>
    </row>
    <row r="67" spans="1:6" x14ac:dyDescent="0.25">
      <c r="A67" s="36" t="s">
        <v>222</v>
      </c>
      <c r="B67" s="343" t="s">
        <v>851</v>
      </c>
      <c r="C67" s="343"/>
      <c r="D67" s="343"/>
      <c r="E67" s="343"/>
      <c r="F67" s="343"/>
    </row>
    <row r="68" spans="1:6" ht="60" x14ac:dyDescent="0.25">
      <c r="A68" s="36" t="s">
        <v>260</v>
      </c>
      <c r="B68" s="5" t="s">
        <v>866</v>
      </c>
      <c r="C68" s="5">
        <v>0</v>
      </c>
      <c r="D68" s="5">
        <v>0</v>
      </c>
      <c r="E68" s="9" t="e">
        <f>D68/C68*100</f>
        <v>#DIV/0!</v>
      </c>
      <c r="F68" s="5"/>
    </row>
    <row r="69" spans="1:6" ht="90" x14ac:dyDescent="0.25">
      <c r="A69" s="36" t="s">
        <v>261</v>
      </c>
      <c r="B69" s="5" t="s">
        <v>867</v>
      </c>
      <c r="C69" s="5">
        <v>8</v>
      </c>
      <c r="D69" s="5">
        <v>6</v>
      </c>
      <c r="E69" s="9">
        <f>D69/C69*100</f>
        <v>75</v>
      </c>
      <c r="F69" s="5"/>
    </row>
    <row r="70" spans="1:6" x14ac:dyDescent="0.25">
      <c r="A70" s="36" t="s">
        <v>190</v>
      </c>
      <c r="B70" s="348" t="s">
        <v>279</v>
      </c>
      <c r="C70" s="348"/>
      <c r="D70" s="348"/>
      <c r="E70" s="348"/>
      <c r="F70" s="348"/>
    </row>
    <row r="71" spans="1:6" x14ac:dyDescent="0.25">
      <c r="A71" s="36" t="s">
        <v>281</v>
      </c>
      <c r="B71" s="343" t="s">
        <v>833</v>
      </c>
      <c r="C71" s="343"/>
      <c r="D71" s="343"/>
      <c r="E71" s="343"/>
      <c r="F71" s="343"/>
    </row>
    <row r="72" spans="1:6" ht="90" x14ac:dyDescent="0.25">
      <c r="A72" s="36" t="s">
        <v>293</v>
      </c>
      <c r="B72" s="11" t="s">
        <v>964</v>
      </c>
      <c r="C72" s="5">
        <v>8</v>
      </c>
      <c r="D72" s="5">
        <v>4</v>
      </c>
      <c r="E72" s="9"/>
      <c r="F72" s="5"/>
    </row>
    <row r="73" spans="1:6" ht="30" x14ac:dyDescent="0.25">
      <c r="A73" s="36" t="s">
        <v>294</v>
      </c>
      <c r="B73" s="11" t="s">
        <v>965</v>
      </c>
      <c r="C73" s="5">
        <v>4</v>
      </c>
      <c r="D73" s="5">
        <v>0</v>
      </c>
      <c r="E73" s="9"/>
      <c r="F73" s="5"/>
    </row>
    <row r="74" spans="1:6" ht="120" x14ac:dyDescent="0.25">
      <c r="A74" s="36" t="s">
        <v>295</v>
      </c>
      <c r="B74" s="11" t="s">
        <v>966</v>
      </c>
      <c r="C74" s="5">
        <v>4</v>
      </c>
      <c r="D74" s="5">
        <v>4</v>
      </c>
      <c r="E74" s="9"/>
      <c r="F74" s="5"/>
    </row>
    <row r="75" spans="1:6" x14ac:dyDescent="0.25">
      <c r="A75" s="36" t="s">
        <v>316</v>
      </c>
      <c r="B75" s="348" t="s">
        <v>309</v>
      </c>
      <c r="C75" s="348"/>
      <c r="D75" s="348"/>
      <c r="E75" s="348"/>
      <c r="F75" s="348"/>
    </row>
    <row r="76" spans="1:6" x14ac:dyDescent="0.25">
      <c r="A76" s="36" t="s">
        <v>304</v>
      </c>
      <c r="B76" s="343" t="s">
        <v>616</v>
      </c>
      <c r="C76" s="343"/>
      <c r="D76" s="343"/>
      <c r="E76" s="343"/>
      <c r="F76" s="343"/>
    </row>
    <row r="77" spans="1:6" ht="45" x14ac:dyDescent="0.25">
      <c r="A77" s="36" t="s">
        <v>324</v>
      </c>
      <c r="B77" s="11" t="s">
        <v>967</v>
      </c>
      <c r="C77" s="5">
        <v>12</v>
      </c>
      <c r="D77" s="5">
        <v>4</v>
      </c>
      <c r="E77" s="32">
        <f>D77/C77*100</f>
        <v>33.333333333333329</v>
      </c>
      <c r="F77" s="5"/>
    </row>
    <row r="78" spans="1:6" ht="45" x14ac:dyDescent="0.25">
      <c r="A78" s="36" t="s">
        <v>325</v>
      </c>
      <c r="B78" s="11" t="s">
        <v>968</v>
      </c>
      <c r="C78" s="5">
        <v>4</v>
      </c>
      <c r="D78" s="5">
        <v>2</v>
      </c>
      <c r="E78" s="32">
        <f>D78/C78*100</f>
        <v>50</v>
      </c>
      <c r="F78" s="5"/>
    </row>
    <row r="79" spans="1:6" x14ac:dyDescent="0.25">
      <c r="A79" s="36" t="s">
        <v>305</v>
      </c>
      <c r="B79" s="338" t="s">
        <v>808</v>
      </c>
      <c r="C79" s="338"/>
      <c r="D79" s="338"/>
      <c r="E79" s="338"/>
      <c r="F79" s="338"/>
    </row>
    <row r="80" spans="1:6" ht="45" x14ac:dyDescent="0.25">
      <c r="A80" s="36" t="s">
        <v>328</v>
      </c>
      <c r="B80" s="5" t="s">
        <v>968</v>
      </c>
      <c r="C80" s="5">
        <v>4</v>
      </c>
      <c r="D80" s="5">
        <v>4</v>
      </c>
      <c r="E80" s="32">
        <f>D80/C80*100</f>
        <v>100</v>
      </c>
      <c r="F80" s="5"/>
    </row>
    <row r="81" spans="1:6" x14ac:dyDescent="0.25">
      <c r="A81" s="36" t="s">
        <v>306</v>
      </c>
      <c r="B81" s="343" t="s">
        <v>809</v>
      </c>
      <c r="C81" s="343"/>
      <c r="D81" s="343"/>
      <c r="E81" s="343"/>
      <c r="F81" s="343"/>
    </row>
    <row r="82" spans="1:6" ht="45" x14ac:dyDescent="0.25">
      <c r="A82" s="36" t="s">
        <v>326</v>
      </c>
      <c r="B82" s="17" t="s">
        <v>1019</v>
      </c>
      <c r="C82" s="5">
        <v>4</v>
      </c>
      <c r="D82" s="5">
        <v>2</v>
      </c>
      <c r="E82" s="32">
        <f>D82/C82*100</f>
        <v>50</v>
      </c>
      <c r="F82" s="5"/>
    </row>
    <row r="83" spans="1:6" ht="45" x14ac:dyDescent="0.25">
      <c r="A83" s="36" t="s">
        <v>327</v>
      </c>
      <c r="B83" s="17" t="s">
        <v>929</v>
      </c>
      <c r="C83" s="5">
        <v>4</v>
      </c>
      <c r="D83" s="5">
        <v>2</v>
      </c>
      <c r="E83" s="32">
        <f>D83/C83*100</f>
        <v>50</v>
      </c>
      <c r="F83" s="5"/>
    </row>
    <row r="84" spans="1:6" x14ac:dyDescent="0.25">
      <c r="A84" s="33" t="s">
        <v>330</v>
      </c>
      <c r="B84" s="382" t="s">
        <v>329</v>
      </c>
      <c r="C84" s="382"/>
      <c r="D84" s="382"/>
      <c r="E84" s="382"/>
      <c r="F84" s="382"/>
    </row>
    <row r="85" spans="1:6" x14ac:dyDescent="0.25">
      <c r="A85" s="36" t="s">
        <v>331</v>
      </c>
      <c r="B85" s="343" t="s">
        <v>1088</v>
      </c>
      <c r="C85" s="343"/>
      <c r="D85" s="343"/>
      <c r="E85" s="343"/>
      <c r="F85" s="343"/>
    </row>
    <row r="86" spans="1:6" ht="45" x14ac:dyDescent="0.25">
      <c r="A86" s="36" t="s">
        <v>350</v>
      </c>
      <c r="B86" s="17" t="s">
        <v>793</v>
      </c>
      <c r="C86" s="5">
        <v>4</v>
      </c>
      <c r="D86" s="5">
        <v>2</v>
      </c>
      <c r="E86" s="9">
        <f>D86/C86*100</f>
        <v>50</v>
      </c>
      <c r="F86" s="5"/>
    </row>
    <row r="87" spans="1:6" ht="105" x14ac:dyDescent="0.25">
      <c r="A87" s="36" t="s">
        <v>351</v>
      </c>
      <c r="B87" s="17" t="s">
        <v>969</v>
      </c>
      <c r="C87" s="5">
        <v>4</v>
      </c>
      <c r="D87" s="5">
        <v>4</v>
      </c>
      <c r="E87" s="9">
        <f>D87/C87*100</f>
        <v>100</v>
      </c>
      <c r="F87" s="5"/>
    </row>
    <row r="88" spans="1:6" ht="75" x14ac:dyDescent="0.25">
      <c r="A88" s="36" t="s">
        <v>352</v>
      </c>
      <c r="B88" s="17" t="s">
        <v>970</v>
      </c>
      <c r="C88" s="5">
        <v>4</v>
      </c>
      <c r="D88" s="5">
        <v>1</v>
      </c>
      <c r="E88" s="9">
        <f>D88/C88*100</f>
        <v>25</v>
      </c>
      <c r="F88" s="5"/>
    </row>
    <row r="89" spans="1:6" x14ac:dyDescent="0.25">
      <c r="A89" s="36" t="s">
        <v>333</v>
      </c>
      <c r="B89" s="343" t="s">
        <v>1089</v>
      </c>
      <c r="C89" s="343"/>
      <c r="D89" s="343"/>
      <c r="E89" s="343"/>
      <c r="F89" s="343"/>
    </row>
    <row r="90" spans="1:6" ht="45" x14ac:dyDescent="0.25">
      <c r="A90" s="36" t="s">
        <v>353</v>
      </c>
      <c r="B90" s="5" t="s">
        <v>971</v>
      </c>
      <c r="C90" s="5">
        <v>4</v>
      </c>
      <c r="D90" s="5">
        <v>2</v>
      </c>
      <c r="E90" s="9">
        <f>D90/C90*100</f>
        <v>50</v>
      </c>
      <c r="F90" s="5"/>
    </row>
    <row r="91" spans="1:6" x14ac:dyDescent="0.25">
      <c r="A91" s="36" t="s">
        <v>333</v>
      </c>
      <c r="B91" s="343" t="s">
        <v>1090</v>
      </c>
      <c r="C91" s="343"/>
      <c r="D91" s="343"/>
      <c r="E91" s="343"/>
      <c r="F91" s="343"/>
    </row>
    <row r="92" spans="1:6" ht="45" x14ac:dyDescent="0.25">
      <c r="A92" s="36" t="s">
        <v>353</v>
      </c>
      <c r="B92" s="17" t="s">
        <v>972</v>
      </c>
      <c r="C92" s="5">
        <v>8</v>
      </c>
      <c r="D92" s="5">
        <v>6</v>
      </c>
      <c r="E92" s="9">
        <f>D92/C92*100</f>
        <v>75</v>
      </c>
      <c r="F92" s="5"/>
    </row>
    <row r="93" spans="1:6" x14ac:dyDescent="0.25">
      <c r="A93" s="36" t="s">
        <v>663</v>
      </c>
      <c r="B93" s="348" t="s">
        <v>366</v>
      </c>
      <c r="C93" s="348"/>
      <c r="D93" s="348"/>
      <c r="E93" s="348"/>
      <c r="F93" s="348"/>
    </row>
    <row r="94" spans="1:6" x14ac:dyDescent="0.25">
      <c r="A94" s="36" t="s">
        <v>363</v>
      </c>
      <c r="B94" s="343" t="s">
        <v>1091</v>
      </c>
      <c r="C94" s="343"/>
      <c r="D94" s="343"/>
      <c r="E94" s="343"/>
      <c r="F94" s="343"/>
    </row>
    <row r="95" spans="1:6" ht="90" x14ac:dyDescent="0.25">
      <c r="A95" s="36" t="s">
        <v>694</v>
      </c>
      <c r="B95" s="5" t="s">
        <v>1092</v>
      </c>
      <c r="C95" s="5">
        <v>8</v>
      </c>
      <c r="D95" s="5">
        <v>8</v>
      </c>
      <c r="E95" s="9">
        <f>D95/C95*100</f>
        <v>100</v>
      </c>
      <c r="F95" s="5"/>
    </row>
    <row r="96" spans="1:6" ht="60" x14ac:dyDescent="0.25">
      <c r="A96" s="36" t="s">
        <v>695</v>
      </c>
      <c r="B96" s="18" t="s">
        <v>1048</v>
      </c>
      <c r="C96" s="5">
        <v>4</v>
      </c>
      <c r="D96" s="5">
        <v>3</v>
      </c>
      <c r="E96" s="9">
        <f>D96/C96*100</f>
        <v>75</v>
      </c>
      <c r="F96" s="5" t="s">
        <v>379</v>
      </c>
    </row>
    <row r="97" spans="1:6" ht="45" x14ac:dyDescent="0.25">
      <c r="A97" s="36" t="s">
        <v>696</v>
      </c>
      <c r="B97" s="18" t="s">
        <v>1049</v>
      </c>
      <c r="C97" s="5">
        <v>4</v>
      </c>
      <c r="D97" s="5">
        <v>3</v>
      </c>
      <c r="E97" s="9">
        <f>D97/C97*100</f>
        <v>75</v>
      </c>
      <c r="F97" s="5"/>
    </row>
    <row r="98" spans="1:6" x14ac:dyDescent="0.25">
      <c r="A98" s="36" t="s">
        <v>364</v>
      </c>
      <c r="B98" s="343" t="s">
        <v>1093</v>
      </c>
      <c r="C98" s="343"/>
      <c r="D98" s="343"/>
      <c r="E98" s="343"/>
      <c r="F98" s="343"/>
    </row>
    <row r="99" spans="1:6" ht="90" x14ac:dyDescent="0.25">
      <c r="A99" s="36" t="s">
        <v>697</v>
      </c>
      <c r="B99" s="5" t="s">
        <v>975</v>
      </c>
      <c r="C99" s="5">
        <v>4</v>
      </c>
      <c r="D99" s="5">
        <v>3</v>
      </c>
      <c r="E99" s="9">
        <f>D99/C99*100</f>
        <v>75</v>
      </c>
      <c r="F99" s="5"/>
    </row>
    <row r="100" spans="1:6" x14ac:dyDescent="0.25">
      <c r="A100" s="36" t="s">
        <v>365</v>
      </c>
      <c r="B100" s="343" t="s">
        <v>1094</v>
      </c>
      <c r="C100" s="343"/>
      <c r="D100" s="343"/>
      <c r="E100" s="343"/>
      <c r="F100" s="343"/>
    </row>
    <row r="101" spans="1:6" ht="45" x14ac:dyDescent="0.25">
      <c r="A101" s="36" t="s">
        <v>698</v>
      </c>
      <c r="B101" s="5" t="s">
        <v>868</v>
      </c>
      <c r="C101" s="5">
        <v>4</v>
      </c>
      <c r="D101" s="5">
        <v>4</v>
      </c>
      <c r="E101" s="9">
        <f>D101/C101*100</f>
        <v>100</v>
      </c>
      <c r="F101" s="5"/>
    </row>
    <row r="102" spans="1:6" s="7" customFormat="1" x14ac:dyDescent="0.25">
      <c r="A102" s="33" t="s">
        <v>664</v>
      </c>
      <c r="B102" s="348" t="s">
        <v>976</v>
      </c>
      <c r="C102" s="348"/>
      <c r="D102" s="348"/>
      <c r="E102" s="348"/>
      <c r="F102" s="348"/>
    </row>
    <row r="103" spans="1:6" x14ac:dyDescent="0.25">
      <c r="A103" s="36" t="s">
        <v>384</v>
      </c>
      <c r="B103" s="343" t="s">
        <v>879</v>
      </c>
      <c r="C103" s="343"/>
      <c r="D103" s="343"/>
      <c r="E103" s="343"/>
      <c r="F103" s="343"/>
    </row>
    <row r="104" spans="1:6" ht="60" x14ac:dyDescent="0.25">
      <c r="A104" s="36" t="s">
        <v>699</v>
      </c>
      <c r="B104" s="5" t="s">
        <v>1050</v>
      </c>
      <c r="C104" s="5">
        <v>4</v>
      </c>
      <c r="D104" s="5">
        <v>4</v>
      </c>
      <c r="E104" s="9">
        <f>D104/C104*100</f>
        <v>100</v>
      </c>
      <c r="F104" s="5"/>
    </row>
    <row r="105" spans="1:6" ht="60" x14ac:dyDescent="0.25">
      <c r="A105" s="36" t="s">
        <v>700</v>
      </c>
      <c r="B105" s="5" t="s">
        <v>1051</v>
      </c>
      <c r="C105" s="5">
        <v>12</v>
      </c>
      <c r="D105" s="5">
        <v>9</v>
      </c>
      <c r="E105" s="9">
        <f>D105/C105*100</f>
        <v>75</v>
      </c>
      <c r="F105" s="5" t="s">
        <v>401</v>
      </c>
    </row>
    <row r="106" spans="1:6" ht="60" x14ac:dyDescent="0.25">
      <c r="A106" s="36" t="s">
        <v>701</v>
      </c>
      <c r="B106" s="5" t="s">
        <v>1052</v>
      </c>
      <c r="C106" s="5">
        <v>4</v>
      </c>
      <c r="D106" s="5">
        <v>4</v>
      </c>
      <c r="E106" s="9">
        <f>D106/C106*100</f>
        <v>100</v>
      </c>
      <c r="F106" s="5"/>
    </row>
    <row r="107" spans="1:6" x14ac:dyDescent="0.25">
      <c r="A107" s="36" t="s">
        <v>385</v>
      </c>
      <c r="B107" s="343" t="s">
        <v>622</v>
      </c>
      <c r="C107" s="343"/>
      <c r="D107" s="343"/>
      <c r="E107" s="343"/>
      <c r="F107" s="343"/>
    </row>
    <row r="108" spans="1:6" ht="60" x14ac:dyDescent="0.25">
      <c r="A108" s="36" t="s">
        <v>702</v>
      </c>
      <c r="B108" s="5" t="s">
        <v>1053</v>
      </c>
      <c r="C108" s="5">
        <v>4</v>
      </c>
      <c r="D108" s="5">
        <v>4</v>
      </c>
      <c r="E108" s="9">
        <f t="shared" ref="E108:E114" si="3">D108/C108*100</f>
        <v>100</v>
      </c>
      <c r="F108" s="5"/>
    </row>
    <row r="109" spans="1:6" ht="60" x14ac:dyDescent="0.25">
      <c r="A109" s="36" t="s">
        <v>703</v>
      </c>
      <c r="B109" s="5" t="s">
        <v>1054</v>
      </c>
      <c r="C109" s="5">
        <v>12</v>
      </c>
      <c r="D109" s="5">
        <v>9</v>
      </c>
      <c r="E109" s="9">
        <f t="shared" si="3"/>
        <v>75</v>
      </c>
      <c r="F109" s="5" t="s">
        <v>401</v>
      </c>
    </row>
    <row r="110" spans="1:6" ht="45" x14ac:dyDescent="0.25">
      <c r="A110" s="36" t="s">
        <v>704</v>
      </c>
      <c r="B110" s="5" t="s">
        <v>1095</v>
      </c>
      <c r="C110" s="5">
        <v>4</v>
      </c>
      <c r="D110" s="5">
        <v>4</v>
      </c>
      <c r="E110" s="9">
        <f t="shared" si="3"/>
        <v>100</v>
      </c>
      <c r="F110" s="5"/>
    </row>
    <row r="111" spans="1:6" ht="60" x14ac:dyDescent="0.25">
      <c r="A111" s="36" t="s">
        <v>705</v>
      </c>
      <c r="B111" s="5" t="s">
        <v>1055</v>
      </c>
      <c r="C111" s="5">
        <v>16</v>
      </c>
      <c r="D111" s="5">
        <v>12</v>
      </c>
      <c r="E111" s="9">
        <f t="shared" si="3"/>
        <v>75</v>
      </c>
      <c r="F111" s="5" t="s">
        <v>401</v>
      </c>
    </row>
    <row r="112" spans="1:6" ht="60" x14ac:dyDescent="0.25">
      <c r="A112" s="36" t="s">
        <v>706</v>
      </c>
      <c r="B112" s="5" t="s">
        <v>1056</v>
      </c>
      <c r="C112" s="5">
        <v>4</v>
      </c>
      <c r="D112" s="5">
        <v>4</v>
      </c>
      <c r="E112" s="9">
        <f t="shared" si="3"/>
        <v>100</v>
      </c>
      <c r="F112" s="5"/>
    </row>
    <row r="113" spans="1:6" ht="60" x14ac:dyDescent="0.25">
      <c r="A113" s="36" t="s">
        <v>707</v>
      </c>
      <c r="B113" s="5" t="s">
        <v>1057</v>
      </c>
      <c r="C113" s="5">
        <v>12</v>
      </c>
      <c r="D113" s="5">
        <v>9</v>
      </c>
      <c r="E113" s="9">
        <f t="shared" si="3"/>
        <v>75</v>
      </c>
      <c r="F113" s="5" t="s">
        <v>401</v>
      </c>
    </row>
    <row r="114" spans="1:6" ht="45" x14ac:dyDescent="0.25">
      <c r="A114" s="23" t="s">
        <v>708</v>
      </c>
      <c r="B114" s="5" t="s">
        <v>1058</v>
      </c>
      <c r="C114" s="5">
        <v>4</v>
      </c>
      <c r="D114" s="5">
        <v>4</v>
      </c>
      <c r="E114" s="9">
        <f t="shared" si="3"/>
        <v>100</v>
      </c>
      <c r="F114" s="5"/>
    </row>
    <row r="115" spans="1:6" x14ac:dyDescent="0.25">
      <c r="A115" s="23" t="s">
        <v>386</v>
      </c>
      <c r="B115" s="343" t="s">
        <v>880</v>
      </c>
      <c r="C115" s="343"/>
      <c r="D115" s="343"/>
      <c r="E115" s="343"/>
      <c r="F115" s="343"/>
    </row>
    <row r="116" spans="1:6" ht="45" x14ac:dyDescent="0.25">
      <c r="A116" s="23" t="s">
        <v>709</v>
      </c>
      <c r="B116" s="5" t="s">
        <v>874</v>
      </c>
      <c r="C116" s="5">
        <v>4</v>
      </c>
      <c r="D116" s="5">
        <v>3</v>
      </c>
      <c r="E116" s="9">
        <f>D116/C116*100</f>
        <v>75</v>
      </c>
      <c r="F116" s="5"/>
    </row>
    <row r="117" spans="1:6" x14ac:dyDescent="0.25">
      <c r="A117" s="23" t="s">
        <v>387</v>
      </c>
      <c r="B117" s="343" t="s">
        <v>820</v>
      </c>
      <c r="C117" s="343"/>
      <c r="D117" s="343"/>
      <c r="E117" s="343"/>
      <c r="F117" s="343"/>
    </row>
    <row r="118" spans="1:6" ht="45" x14ac:dyDescent="0.25">
      <c r="A118" s="23" t="s">
        <v>710</v>
      </c>
      <c r="B118" s="5" t="s">
        <v>875</v>
      </c>
      <c r="C118" s="5">
        <v>4</v>
      </c>
      <c r="D118" s="5">
        <v>1</v>
      </c>
      <c r="E118" s="9">
        <f>D118/C118*100</f>
        <v>25</v>
      </c>
      <c r="F118" s="11" t="s">
        <v>831</v>
      </c>
    </row>
    <row r="119" spans="1:6" ht="90" x14ac:dyDescent="0.25">
      <c r="A119" s="23" t="s">
        <v>711</v>
      </c>
      <c r="B119" s="5" t="s">
        <v>876</v>
      </c>
      <c r="C119" s="5">
        <v>4</v>
      </c>
      <c r="D119" s="5">
        <v>1</v>
      </c>
      <c r="E119" s="9">
        <f>D119/C119*100</f>
        <v>25</v>
      </c>
      <c r="F119" s="11" t="s">
        <v>832</v>
      </c>
    </row>
    <row r="120" spans="1:6" s="7" customFormat="1" x14ac:dyDescent="0.25">
      <c r="A120" s="37" t="s">
        <v>420</v>
      </c>
      <c r="B120" s="348" t="s">
        <v>419</v>
      </c>
      <c r="C120" s="348"/>
      <c r="D120" s="348"/>
      <c r="E120" s="348"/>
      <c r="F120" s="348"/>
    </row>
    <row r="121" spans="1:6" x14ac:dyDescent="0.25">
      <c r="A121" s="23" t="s">
        <v>421</v>
      </c>
      <c r="B121" s="343" t="s">
        <v>1096</v>
      </c>
      <c r="C121" s="343"/>
      <c r="D121" s="343"/>
      <c r="E121" s="343"/>
      <c r="F121" s="343"/>
    </row>
    <row r="122" spans="1:6" ht="75" x14ac:dyDescent="0.25">
      <c r="A122" s="23" t="s">
        <v>713</v>
      </c>
      <c r="B122" s="5" t="s">
        <v>869</v>
      </c>
      <c r="C122" s="5">
        <v>4</v>
      </c>
      <c r="D122" s="5">
        <v>4</v>
      </c>
      <c r="E122" s="9">
        <f>D122/C122*100</f>
        <v>100</v>
      </c>
      <c r="F122" s="5"/>
    </row>
    <row r="123" spans="1:6" ht="45" x14ac:dyDescent="0.25">
      <c r="A123" s="23" t="s">
        <v>714</v>
      </c>
      <c r="B123" s="5" t="s">
        <v>870</v>
      </c>
      <c r="C123" s="39">
        <v>4</v>
      </c>
      <c r="D123" s="39">
        <v>4</v>
      </c>
      <c r="E123" s="9">
        <f>D123/C123*100</f>
        <v>100</v>
      </c>
      <c r="F123" s="5"/>
    </row>
    <row r="124" spans="1:6" x14ac:dyDescent="0.25">
      <c r="A124" s="23" t="s">
        <v>422</v>
      </c>
      <c r="B124" s="343" t="s">
        <v>834</v>
      </c>
      <c r="C124" s="343"/>
      <c r="D124" s="343"/>
      <c r="E124" s="343"/>
      <c r="F124" s="343"/>
    </row>
    <row r="125" spans="1:6" ht="75" x14ac:dyDescent="0.25">
      <c r="A125" s="23" t="s">
        <v>715</v>
      </c>
      <c r="B125" s="5" t="s">
        <v>869</v>
      </c>
      <c r="C125" s="5">
        <v>4</v>
      </c>
      <c r="D125" s="5">
        <v>4</v>
      </c>
      <c r="E125" s="9">
        <f>D125/C125*100</f>
        <v>100</v>
      </c>
      <c r="F125" s="5"/>
    </row>
    <row r="126" spans="1:6" x14ac:dyDescent="0.25">
      <c r="A126" s="23" t="s">
        <v>423</v>
      </c>
      <c r="B126" s="343" t="s">
        <v>835</v>
      </c>
      <c r="C126" s="343"/>
      <c r="D126" s="343"/>
      <c r="E126" s="343"/>
      <c r="F126" s="343"/>
    </row>
    <row r="127" spans="1:6" ht="45" x14ac:dyDescent="0.25">
      <c r="A127" s="23" t="s">
        <v>716</v>
      </c>
      <c r="B127" s="5" t="s">
        <v>450</v>
      </c>
      <c r="C127" s="5">
        <v>4</v>
      </c>
      <c r="D127" s="5">
        <v>4</v>
      </c>
      <c r="E127" s="9">
        <f>D127/C127*100</f>
        <v>100</v>
      </c>
      <c r="F127" s="5"/>
    </row>
    <row r="128" spans="1:6" ht="75" x14ac:dyDescent="0.25">
      <c r="A128" s="23" t="s">
        <v>717</v>
      </c>
      <c r="B128" s="5" t="s">
        <v>869</v>
      </c>
      <c r="C128" s="5">
        <v>4</v>
      </c>
      <c r="D128" s="5">
        <v>4</v>
      </c>
      <c r="E128" s="9">
        <f>D128/C128*100</f>
        <v>100</v>
      </c>
      <c r="F128" s="5"/>
    </row>
    <row r="129" spans="1:6" x14ac:dyDescent="0.25">
      <c r="A129" s="23" t="s">
        <v>424</v>
      </c>
      <c r="B129" s="343" t="s">
        <v>836</v>
      </c>
      <c r="C129" s="343"/>
      <c r="D129" s="343"/>
      <c r="E129" s="343"/>
      <c r="F129" s="343"/>
    </row>
    <row r="130" spans="1:6" ht="45" x14ac:dyDescent="0.25">
      <c r="A130" s="23" t="s">
        <v>718</v>
      </c>
      <c r="B130" s="5" t="s">
        <v>450</v>
      </c>
      <c r="C130" s="5">
        <v>4</v>
      </c>
      <c r="D130" s="5">
        <v>4</v>
      </c>
      <c r="E130" s="9">
        <f>D130/C130*100</f>
        <v>100</v>
      </c>
      <c r="F130" s="5"/>
    </row>
    <row r="131" spans="1:6" x14ac:dyDescent="0.25">
      <c r="A131" s="23" t="s">
        <v>425</v>
      </c>
      <c r="B131" s="343" t="s">
        <v>837</v>
      </c>
      <c r="C131" s="343"/>
      <c r="D131" s="343"/>
      <c r="E131" s="343"/>
      <c r="F131" s="343"/>
    </row>
    <row r="132" spans="1:6" ht="45" x14ac:dyDescent="0.25">
      <c r="A132" s="23" t="s">
        <v>719</v>
      </c>
      <c r="B132" s="5" t="s">
        <v>450</v>
      </c>
      <c r="C132" s="5">
        <v>4</v>
      </c>
      <c r="D132" s="5">
        <v>4</v>
      </c>
      <c r="E132" s="9">
        <f>D132/C132*100</f>
        <v>100</v>
      </c>
      <c r="F132" s="5"/>
    </row>
    <row r="133" spans="1:6" x14ac:dyDescent="0.25">
      <c r="A133" s="23" t="s">
        <v>426</v>
      </c>
      <c r="B133" s="343" t="s">
        <v>977</v>
      </c>
      <c r="C133" s="343"/>
      <c r="D133" s="343"/>
      <c r="E133" s="343"/>
      <c r="F133" s="343"/>
    </row>
    <row r="134" spans="1:6" ht="45" x14ac:dyDescent="0.25">
      <c r="A134" s="23" t="s">
        <v>720</v>
      </c>
      <c r="B134" s="5" t="s">
        <v>450</v>
      </c>
      <c r="C134" s="5">
        <v>4</v>
      </c>
      <c r="D134" s="5">
        <v>4</v>
      </c>
      <c r="E134" s="9">
        <f>D134/C134*100</f>
        <v>100</v>
      </c>
      <c r="F134" s="5"/>
    </row>
    <row r="135" spans="1:6" x14ac:dyDescent="0.25">
      <c r="A135" s="23" t="s">
        <v>427</v>
      </c>
      <c r="B135" s="343" t="s">
        <v>881</v>
      </c>
      <c r="C135" s="343"/>
      <c r="D135" s="343"/>
      <c r="E135" s="343"/>
      <c r="F135" s="343"/>
    </row>
    <row r="136" spans="1:6" ht="45" x14ac:dyDescent="0.25">
      <c r="A136" s="23" t="s">
        <v>721</v>
      </c>
      <c r="B136" s="5" t="s">
        <v>450</v>
      </c>
      <c r="C136" s="5">
        <v>4</v>
      </c>
      <c r="D136" s="5">
        <v>4</v>
      </c>
      <c r="E136" s="9">
        <v>100</v>
      </c>
      <c r="F136" s="5"/>
    </row>
    <row r="137" spans="1:6" x14ac:dyDescent="0.25">
      <c r="A137" s="23" t="s">
        <v>428</v>
      </c>
      <c r="B137" s="343" t="s">
        <v>838</v>
      </c>
      <c r="C137" s="343"/>
      <c r="D137" s="343"/>
      <c r="E137" s="343"/>
      <c r="F137" s="343"/>
    </row>
    <row r="138" spans="1:6" ht="45" x14ac:dyDescent="0.25">
      <c r="A138" s="23" t="s">
        <v>722</v>
      </c>
      <c r="B138" s="5" t="s">
        <v>450</v>
      </c>
      <c r="C138" s="5">
        <v>4</v>
      </c>
      <c r="D138" s="5">
        <v>4</v>
      </c>
      <c r="E138" s="9">
        <v>100</v>
      </c>
      <c r="F138" s="5"/>
    </row>
    <row r="139" spans="1:6" x14ac:dyDescent="0.25">
      <c r="A139" s="23" t="s">
        <v>429</v>
      </c>
      <c r="B139" s="343" t="s">
        <v>839</v>
      </c>
      <c r="C139" s="343"/>
      <c r="D139" s="343"/>
      <c r="E139" s="343"/>
      <c r="F139" s="343"/>
    </row>
    <row r="140" spans="1:6" ht="45" x14ac:dyDescent="0.25">
      <c r="A140" s="23" t="s">
        <v>723</v>
      </c>
      <c r="B140" s="5" t="s">
        <v>450</v>
      </c>
      <c r="C140" s="5">
        <v>4</v>
      </c>
      <c r="D140" s="5">
        <v>4</v>
      </c>
      <c r="E140" s="9">
        <v>100</v>
      </c>
      <c r="F140" s="5"/>
    </row>
    <row r="141" spans="1:6" x14ac:dyDescent="0.25">
      <c r="A141" s="23" t="s">
        <v>430</v>
      </c>
      <c r="B141" s="343" t="s">
        <v>840</v>
      </c>
      <c r="C141" s="343"/>
      <c r="D141" s="343"/>
      <c r="E141" s="343"/>
      <c r="F141" s="343"/>
    </row>
    <row r="142" spans="1:6" ht="45" x14ac:dyDescent="0.25">
      <c r="A142" s="23" t="s">
        <v>724</v>
      </c>
      <c r="B142" s="5" t="s">
        <v>450</v>
      </c>
      <c r="C142" s="5">
        <v>4</v>
      </c>
      <c r="D142" s="5">
        <v>4</v>
      </c>
      <c r="E142" s="9">
        <v>100</v>
      </c>
      <c r="F142" s="5"/>
    </row>
    <row r="143" spans="1:6" x14ac:dyDescent="0.25">
      <c r="A143" s="23" t="s">
        <v>431</v>
      </c>
      <c r="B143" s="381" t="s">
        <v>810</v>
      </c>
      <c r="C143" s="381"/>
      <c r="D143" s="381"/>
      <c r="E143" s="381"/>
      <c r="F143" s="381"/>
    </row>
    <row r="144" spans="1:6" ht="45" x14ac:dyDescent="0.25">
      <c r="A144" s="23" t="s">
        <v>725</v>
      </c>
      <c r="B144" s="5" t="s">
        <v>450</v>
      </c>
      <c r="C144" s="5">
        <v>4</v>
      </c>
      <c r="D144" s="5">
        <v>4</v>
      </c>
      <c r="E144" s="9">
        <v>100</v>
      </c>
      <c r="F144" s="5"/>
    </row>
    <row r="145" spans="1:6" x14ac:dyDescent="0.25">
      <c r="A145" s="23" t="s">
        <v>432</v>
      </c>
      <c r="B145" s="381" t="s">
        <v>841</v>
      </c>
      <c r="C145" s="381"/>
      <c r="D145" s="381"/>
      <c r="E145" s="381"/>
      <c r="F145" s="381"/>
    </row>
    <row r="146" spans="1:6" ht="45" x14ac:dyDescent="0.25">
      <c r="A146" s="23" t="s">
        <v>889</v>
      </c>
      <c r="B146" s="5" t="s">
        <v>450</v>
      </c>
      <c r="C146" s="5">
        <v>4</v>
      </c>
      <c r="D146" s="5">
        <v>4</v>
      </c>
      <c r="E146" s="9">
        <v>100</v>
      </c>
      <c r="F146" s="5"/>
    </row>
    <row r="147" spans="1:6" x14ac:dyDescent="0.25">
      <c r="A147" s="23" t="s">
        <v>433</v>
      </c>
      <c r="B147" s="381" t="s">
        <v>842</v>
      </c>
      <c r="C147" s="381"/>
      <c r="D147" s="381"/>
      <c r="E147" s="381"/>
      <c r="F147" s="381"/>
    </row>
    <row r="148" spans="1:6" ht="45" x14ac:dyDescent="0.25">
      <c r="A148" s="23" t="s">
        <v>727</v>
      </c>
      <c r="B148" s="5" t="s">
        <v>450</v>
      </c>
      <c r="C148" s="5">
        <v>4</v>
      </c>
      <c r="D148" s="5">
        <v>4</v>
      </c>
      <c r="E148" s="9">
        <v>100</v>
      </c>
      <c r="F148" s="5"/>
    </row>
    <row r="149" spans="1:6" x14ac:dyDescent="0.25">
      <c r="A149" s="23" t="s">
        <v>434</v>
      </c>
      <c r="B149" s="381" t="s">
        <v>638</v>
      </c>
      <c r="C149" s="381"/>
      <c r="D149" s="381"/>
      <c r="E149" s="381"/>
      <c r="F149" s="381"/>
    </row>
    <row r="150" spans="1:6" ht="45" x14ac:dyDescent="0.25">
      <c r="A150" s="23" t="s">
        <v>728</v>
      </c>
      <c r="B150" s="5" t="s">
        <v>450</v>
      </c>
      <c r="C150" s="42">
        <v>4</v>
      </c>
      <c r="D150" s="42">
        <v>4</v>
      </c>
      <c r="E150" s="9">
        <v>100</v>
      </c>
      <c r="F150" s="42"/>
    </row>
    <row r="151" spans="1:6" x14ac:dyDescent="0.25">
      <c r="A151" s="23" t="s">
        <v>435</v>
      </c>
      <c r="B151" s="381" t="s">
        <v>843</v>
      </c>
      <c r="C151" s="381"/>
      <c r="D151" s="381"/>
      <c r="E151" s="381"/>
      <c r="F151" s="381"/>
    </row>
    <row r="152" spans="1:6" ht="45" x14ac:dyDescent="0.25">
      <c r="A152" s="23" t="s">
        <v>729</v>
      </c>
      <c r="B152" s="5" t="s">
        <v>450</v>
      </c>
      <c r="C152" s="5">
        <v>4</v>
      </c>
      <c r="D152" s="5">
        <v>4</v>
      </c>
      <c r="E152" s="9">
        <v>100</v>
      </c>
      <c r="F152" s="5"/>
    </row>
    <row r="153" spans="1:6" x14ac:dyDescent="0.25">
      <c r="A153" s="23" t="s">
        <v>436</v>
      </c>
      <c r="B153" s="381" t="s">
        <v>844</v>
      </c>
      <c r="C153" s="381"/>
      <c r="D153" s="381"/>
      <c r="E153" s="381"/>
      <c r="F153" s="381"/>
    </row>
    <row r="154" spans="1:6" ht="45" x14ac:dyDescent="0.25">
      <c r="A154" s="23" t="s">
        <v>730</v>
      </c>
      <c r="B154" s="5" t="s">
        <v>450</v>
      </c>
      <c r="C154" s="5">
        <v>4</v>
      </c>
      <c r="D154" s="5">
        <v>4</v>
      </c>
      <c r="E154" s="9">
        <v>100</v>
      </c>
      <c r="F154" s="5"/>
    </row>
    <row r="155" spans="1:6" ht="75" x14ac:dyDescent="0.25">
      <c r="A155" s="23" t="s">
        <v>731</v>
      </c>
      <c r="B155" s="5" t="s">
        <v>869</v>
      </c>
      <c r="C155" s="5">
        <v>4</v>
      </c>
      <c r="D155" s="5">
        <v>4</v>
      </c>
      <c r="E155" s="9">
        <v>100</v>
      </c>
      <c r="F155" s="5"/>
    </row>
    <row r="156" spans="1:6" x14ac:dyDescent="0.25">
      <c r="A156" s="23" t="s">
        <v>437</v>
      </c>
      <c r="B156" s="381" t="s">
        <v>845</v>
      </c>
      <c r="C156" s="381"/>
      <c r="D156" s="381"/>
      <c r="E156" s="381"/>
      <c r="F156" s="381"/>
    </row>
    <row r="157" spans="1:6" ht="45" x14ac:dyDescent="0.25">
      <c r="A157" s="23" t="s">
        <v>732</v>
      </c>
      <c r="B157" s="5" t="s">
        <v>450</v>
      </c>
      <c r="C157" s="5">
        <v>4</v>
      </c>
      <c r="D157" s="5">
        <v>4</v>
      </c>
      <c r="E157" s="9">
        <v>100</v>
      </c>
      <c r="F157" s="5"/>
    </row>
    <row r="158" spans="1:6" x14ac:dyDescent="0.25">
      <c r="A158" s="23" t="s">
        <v>438</v>
      </c>
      <c r="B158" s="381" t="s">
        <v>846</v>
      </c>
      <c r="C158" s="381"/>
      <c r="D158" s="381"/>
      <c r="E158" s="381"/>
      <c r="F158" s="381"/>
    </row>
    <row r="159" spans="1:6" ht="45" x14ac:dyDescent="0.25">
      <c r="A159" s="23" t="s">
        <v>733</v>
      </c>
      <c r="B159" s="5" t="s">
        <v>450</v>
      </c>
      <c r="C159" s="5">
        <v>4</v>
      </c>
      <c r="D159" s="5">
        <v>4</v>
      </c>
      <c r="E159" s="9">
        <v>100</v>
      </c>
      <c r="F159" s="5"/>
    </row>
    <row r="160" spans="1:6" x14ac:dyDescent="0.25">
      <c r="A160" s="23" t="s">
        <v>439</v>
      </c>
      <c r="B160" s="343" t="s">
        <v>847</v>
      </c>
      <c r="C160" s="343"/>
      <c r="D160" s="343"/>
      <c r="E160" s="343"/>
      <c r="F160" s="343"/>
    </row>
    <row r="161" spans="1:6" ht="45" x14ac:dyDescent="0.25">
      <c r="A161" s="23" t="s">
        <v>734</v>
      </c>
      <c r="B161" s="17" t="s">
        <v>450</v>
      </c>
      <c r="C161" s="5">
        <v>4</v>
      </c>
      <c r="D161" s="5">
        <v>4</v>
      </c>
      <c r="E161" s="9">
        <v>100</v>
      </c>
      <c r="F161" s="5"/>
    </row>
    <row r="162" spans="1:6" ht="75" x14ac:dyDescent="0.25">
      <c r="A162" s="23" t="s">
        <v>735</v>
      </c>
      <c r="B162" s="17" t="s">
        <v>869</v>
      </c>
      <c r="C162" s="5">
        <v>4</v>
      </c>
      <c r="D162" s="5">
        <v>4</v>
      </c>
      <c r="E162" s="9">
        <v>100</v>
      </c>
      <c r="F162" s="5"/>
    </row>
    <row r="163" spans="1:6" x14ac:dyDescent="0.25">
      <c r="A163" s="23" t="s">
        <v>440</v>
      </c>
      <c r="B163" s="343" t="s">
        <v>848</v>
      </c>
      <c r="C163" s="343"/>
      <c r="D163" s="343"/>
      <c r="E163" s="343"/>
      <c r="F163" s="343"/>
    </row>
    <row r="164" spans="1:6" ht="45" x14ac:dyDescent="0.25">
      <c r="A164" s="23" t="s">
        <v>736</v>
      </c>
      <c r="B164" s="17" t="s">
        <v>450</v>
      </c>
      <c r="C164" s="5">
        <v>4</v>
      </c>
      <c r="D164" s="5">
        <v>4</v>
      </c>
      <c r="E164" s="9">
        <v>100</v>
      </c>
      <c r="F164" s="5"/>
    </row>
    <row r="165" spans="1:6" ht="75" x14ac:dyDescent="0.25">
      <c r="A165" s="23" t="s">
        <v>737</v>
      </c>
      <c r="B165" s="17" t="s">
        <v>869</v>
      </c>
      <c r="C165" s="5">
        <v>4</v>
      </c>
      <c r="D165" s="5">
        <v>4</v>
      </c>
      <c r="E165" s="9">
        <v>100</v>
      </c>
      <c r="F165" s="5"/>
    </row>
    <row r="166" spans="1:6" x14ac:dyDescent="0.25">
      <c r="A166" s="23" t="s">
        <v>441</v>
      </c>
      <c r="B166" s="343" t="s">
        <v>817</v>
      </c>
      <c r="C166" s="343"/>
      <c r="D166" s="343"/>
      <c r="E166" s="343"/>
      <c r="F166" s="343"/>
    </row>
    <row r="167" spans="1:6" ht="45" x14ac:dyDescent="0.25">
      <c r="A167" s="23" t="s">
        <v>738</v>
      </c>
      <c r="B167" s="17" t="s">
        <v>450</v>
      </c>
      <c r="C167" s="5">
        <v>4</v>
      </c>
      <c r="D167" s="5">
        <v>4</v>
      </c>
      <c r="E167" s="9">
        <v>100</v>
      </c>
      <c r="F167" s="5"/>
    </row>
    <row r="168" spans="1:6" x14ac:dyDescent="0.25">
      <c r="A168" s="23" t="s">
        <v>442</v>
      </c>
      <c r="B168" s="343" t="s">
        <v>646</v>
      </c>
      <c r="C168" s="343"/>
      <c r="D168" s="343"/>
      <c r="E168" s="343"/>
      <c r="F168" s="343"/>
    </row>
    <row r="169" spans="1:6" ht="90" x14ac:dyDescent="0.25">
      <c r="A169" s="23" t="s">
        <v>739</v>
      </c>
      <c r="B169" s="17" t="s">
        <v>1061</v>
      </c>
      <c r="C169" s="5">
        <v>4</v>
      </c>
      <c r="D169" s="5">
        <v>4</v>
      </c>
      <c r="E169" s="9">
        <v>100</v>
      </c>
      <c r="F169" s="5"/>
    </row>
    <row r="170" spans="1:6" ht="60" x14ac:dyDescent="0.25">
      <c r="A170" s="23" t="s">
        <v>740</v>
      </c>
      <c r="B170" s="17" t="s">
        <v>1062</v>
      </c>
      <c r="C170" s="5">
        <v>4</v>
      </c>
      <c r="D170" s="5">
        <v>4</v>
      </c>
      <c r="E170" s="9">
        <v>100</v>
      </c>
      <c r="F170" s="5"/>
    </row>
    <row r="171" spans="1:6" x14ac:dyDescent="0.25">
      <c r="A171" s="23" t="s">
        <v>586</v>
      </c>
      <c r="B171" s="348" t="s">
        <v>1012</v>
      </c>
      <c r="C171" s="348"/>
      <c r="D171" s="348"/>
      <c r="E171" s="348"/>
      <c r="F171" s="348"/>
    </row>
    <row r="172" spans="1:6" x14ac:dyDescent="0.25">
      <c r="A172" s="23" t="s">
        <v>665</v>
      </c>
      <c r="B172" s="343" t="s">
        <v>1097</v>
      </c>
      <c r="C172" s="343"/>
      <c r="D172" s="343"/>
      <c r="E172" s="343"/>
      <c r="F172" s="343"/>
    </row>
    <row r="173" spans="1:6" ht="45" x14ac:dyDescent="0.25">
      <c r="A173" s="23" t="s">
        <v>741</v>
      </c>
      <c r="B173" s="5" t="s">
        <v>1064</v>
      </c>
      <c r="C173" s="5">
        <v>8</v>
      </c>
      <c r="D173" s="5">
        <v>7</v>
      </c>
      <c r="E173" s="9">
        <f>D173/C173*100</f>
        <v>87.5</v>
      </c>
      <c r="F173" s="5"/>
    </row>
    <row r="174" spans="1:6" ht="120" x14ac:dyDescent="0.25">
      <c r="A174" s="23" t="s">
        <v>742</v>
      </c>
      <c r="B174" s="5" t="s">
        <v>1065</v>
      </c>
      <c r="C174" s="5">
        <v>4</v>
      </c>
      <c r="D174" s="5">
        <v>0</v>
      </c>
      <c r="E174" s="9">
        <f>D174/C174*100</f>
        <v>0</v>
      </c>
      <c r="F174" s="5" t="s">
        <v>1020</v>
      </c>
    </row>
    <row r="175" spans="1:6" ht="60" x14ac:dyDescent="0.25">
      <c r="A175" s="23" t="s">
        <v>743</v>
      </c>
      <c r="B175" s="5" t="s">
        <v>1066</v>
      </c>
      <c r="C175" s="5">
        <v>4</v>
      </c>
      <c r="D175" s="5">
        <v>4</v>
      </c>
      <c r="E175" s="9">
        <f>D175/C175*100</f>
        <v>100</v>
      </c>
      <c r="F175" s="5"/>
    </row>
    <row r="176" spans="1:6" ht="60" x14ac:dyDescent="0.25">
      <c r="A176" s="23" t="s">
        <v>744</v>
      </c>
      <c r="B176" s="5" t="s">
        <v>1067</v>
      </c>
      <c r="C176" s="5">
        <v>4</v>
      </c>
      <c r="D176" s="5">
        <v>4</v>
      </c>
      <c r="E176" s="9">
        <f>D176/C176*100</f>
        <v>100</v>
      </c>
      <c r="F176" s="5"/>
    </row>
    <row r="177" spans="1:6" ht="90" x14ac:dyDescent="0.25">
      <c r="A177" s="23" t="s">
        <v>745</v>
      </c>
      <c r="B177" s="5" t="s">
        <v>1068</v>
      </c>
      <c r="C177" s="5">
        <v>8</v>
      </c>
      <c r="D177" s="5">
        <v>8</v>
      </c>
      <c r="E177" s="9">
        <f>D177/C177*100</f>
        <v>100</v>
      </c>
      <c r="F177" s="5"/>
    </row>
    <row r="178" spans="1:6" x14ac:dyDescent="0.25">
      <c r="A178" s="23" t="s">
        <v>669</v>
      </c>
      <c r="B178" s="343" t="s">
        <v>882</v>
      </c>
      <c r="C178" s="343"/>
      <c r="D178" s="343"/>
      <c r="E178" s="343"/>
      <c r="F178" s="343"/>
    </row>
    <row r="179" spans="1:6" ht="30" x14ac:dyDescent="0.25">
      <c r="A179" s="23" t="s">
        <v>747</v>
      </c>
      <c r="B179" s="5" t="s">
        <v>1063</v>
      </c>
      <c r="C179" s="5">
        <v>4</v>
      </c>
      <c r="D179" s="5">
        <v>4</v>
      </c>
      <c r="E179" s="9">
        <f>D179/C179*100</f>
        <v>100</v>
      </c>
      <c r="F179" s="5"/>
    </row>
    <row r="180" spans="1:6" x14ac:dyDescent="0.25">
      <c r="A180" s="23" t="s">
        <v>670</v>
      </c>
      <c r="B180" s="343" t="s">
        <v>883</v>
      </c>
      <c r="C180" s="343"/>
      <c r="D180" s="343"/>
      <c r="E180" s="343"/>
      <c r="F180" s="343"/>
    </row>
    <row r="181" spans="1:6" ht="30" x14ac:dyDescent="0.25">
      <c r="A181" s="23" t="s">
        <v>748</v>
      </c>
      <c r="B181" s="5" t="s">
        <v>1063</v>
      </c>
      <c r="C181" s="5">
        <v>4</v>
      </c>
      <c r="D181" s="5">
        <v>4</v>
      </c>
      <c r="E181" s="9">
        <f>D181/C181*100</f>
        <v>100</v>
      </c>
      <c r="F181" s="5"/>
    </row>
    <row r="182" spans="1:6" x14ac:dyDescent="0.25">
      <c r="A182" s="23" t="s">
        <v>671</v>
      </c>
      <c r="B182" s="343" t="s">
        <v>607</v>
      </c>
      <c r="C182" s="343"/>
      <c r="D182" s="343"/>
      <c r="E182" s="343"/>
      <c r="F182" s="343"/>
    </row>
    <row r="183" spans="1:6" ht="30" x14ac:dyDescent="0.25">
      <c r="A183" s="23" t="s">
        <v>749</v>
      </c>
      <c r="B183" s="5" t="s">
        <v>1063</v>
      </c>
      <c r="C183" s="5">
        <v>4</v>
      </c>
      <c r="D183" s="5">
        <v>4</v>
      </c>
      <c r="E183" s="9">
        <f>D183/C183*100</f>
        <v>100</v>
      </c>
      <c r="F183" s="5"/>
    </row>
    <row r="184" spans="1:6" x14ac:dyDescent="0.25">
      <c r="A184" s="23" t="s">
        <v>666</v>
      </c>
      <c r="B184" s="348" t="s">
        <v>484</v>
      </c>
      <c r="C184" s="348"/>
      <c r="D184" s="348"/>
      <c r="E184" s="348"/>
      <c r="F184" s="348"/>
    </row>
    <row r="185" spans="1:6" x14ac:dyDescent="0.25">
      <c r="A185" s="23" t="s">
        <v>667</v>
      </c>
      <c r="B185" s="343" t="s">
        <v>978</v>
      </c>
      <c r="C185" s="343"/>
      <c r="D185" s="343"/>
      <c r="E185" s="343"/>
      <c r="F185" s="343"/>
    </row>
    <row r="186" spans="1:6" ht="60" x14ac:dyDescent="0.25">
      <c r="A186" s="23" t="s">
        <v>750</v>
      </c>
      <c r="B186" s="5" t="s">
        <v>871</v>
      </c>
      <c r="C186" s="5">
        <v>4</v>
      </c>
      <c r="D186" s="5">
        <v>4</v>
      </c>
      <c r="E186" s="9">
        <f t="shared" ref="E186:E192" si="4">D186/C186*100</f>
        <v>100</v>
      </c>
      <c r="F186" s="5"/>
    </row>
    <row r="187" spans="1:6" ht="75" x14ac:dyDescent="0.25">
      <c r="A187" s="23" t="s">
        <v>751</v>
      </c>
      <c r="B187" s="5" t="s">
        <v>1069</v>
      </c>
      <c r="C187" s="5">
        <v>4</v>
      </c>
      <c r="D187" s="5">
        <v>4</v>
      </c>
      <c r="E187" s="9">
        <f t="shared" si="4"/>
        <v>100</v>
      </c>
      <c r="F187" s="5"/>
    </row>
    <row r="188" spans="1:6" ht="45" x14ac:dyDescent="0.25">
      <c r="A188" s="23" t="s">
        <v>752</v>
      </c>
      <c r="B188" s="5" t="s">
        <v>1070</v>
      </c>
      <c r="C188" s="5">
        <v>4</v>
      </c>
      <c r="D188" s="5">
        <v>4</v>
      </c>
      <c r="E188" s="9">
        <f t="shared" si="4"/>
        <v>100</v>
      </c>
      <c r="F188" s="5"/>
    </row>
    <row r="189" spans="1:6" ht="60" x14ac:dyDescent="0.25">
      <c r="A189" s="23" t="s">
        <v>753</v>
      </c>
      <c r="B189" s="5" t="s">
        <v>1071</v>
      </c>
      <c r="C189" s="5">
        <v>4</v>
      </c>
      <c r="D189" s="5">
        <v>3</v>
      </c>
      <c r="E189" s="9">
        <f t="shared" si="4"/>
        <v>75</v>
      </c>
      <c r="F189" s="5"/>
    </row>
    <row r="190" spans="1:6" ht="45" x14ac:dyDescent="0.25">
      <c r="A190" s="23" t="s">
        <v>754</v>
      </c>
      <c r="B190" s="5" t="s">
        <v>1072</v>
      </c>
      <c r="C190" s="5">
        <v>4</v>
      </c>
      <c r="D190" s="5">
        <v>4</v>
      </c>
      <c r="E190" s="9">
        <f t="shared" si="4"/>
        <v>100</v>
      </c>
      <c r="F190" s="5"/>
    </row>
    <row r="191" spans="1:6" ht="90" x14ac:dyDescent="0.25">
      <c r="A191" s="23" t="s">
        <v>755</v>
      </c>
      <c r="B191" s="5" t="s">
        <v>1073</v>
      </c>
      <c r="C191" s="5">
        <v>4</v>
      </c>
      <c r="D191" s="5">
        <v>4</v>
      </c>
      <c r="E191" s="9">
        <f t="shared" si="4"/>
        <v>100</v>
      </c>
      <c r="F191" s="5"/>
    </row>
    <row r="192" spans="1:6" ht="60" x14ac:dyDescent="0.25">
      <c r="A192" s="23" t="s">
        <v>756</v>
      </c>
      <c r="B192" s="5" t="s">
        <v>1074</v>
      </c>
      <c r="C192" s="5">
        <v>12</v>
      </c>
      <c r="D192" s="5">
        <v>12</v>
      </c>
      <c r="E192" s="9">
        <f t="shared" si="4"/>
        <v>100</v>
      </c>
      <c r="F192" s="5"/>
    </row>
    <row r="193" spans="2:6" ht="18.75" customHeight="1" x14ac:dyDescent="0.25">
      <c r="B193" s="348" t="s">
        <v>512</v>
      </c>
      <c r="C193" s="348"/>
      <c r="D193" s="348"/>
      <c r="E193" s="348"/>
      <c r="F193" s="348"/>
    </row>
    <row r="194" spans="2:6" ht="39" customHeight="1" x14ac:dyDescent="0.25">
      <c r="B194" s="353" t="s">
        <v>815</v>
      </c>
      <c r="C194" s="353"/>
      <c r="D194" s="353"/>
      <c r="E194" s="353"/>
      <c r="F194" s="353"/>
    </row>
    <row r="195" spans="2:6" ht="63" x14ac:dyDescent="0.25">
      <c r="B195" s="82" t="s">
        <v>1075</v>
      </c>
      <c r="C195" s="5">
        <v>4</v>
      </c>
      <c r="D195" s="5">
        <v>4</v>
      </c>
      <c r="E195" s="9">
        <f t="shared" ref="E195:E203" si="5">D195/C195*100</f>
        <v>100</v>
      </c>
      <c r="F195" s="5"/>
    </row>
    <row r="196" spans="2:6" ht="63" x14ac:dyDescent="0.25">
      <c r="B196" s="82" t="s">
        <v>1076</v>
      </c>
      <c r="C196" s="5">
        <v>4</v>
      </c>
      <c r="D196" s="5">
        <v>3</v>
      </c>
      <c r="E196" s="9">
        <f t="shared" si="5"/>
        <v>75</v>
      </c>
      <c r="F196" s="5"/>
    </row>
    <row r="197" spans="2:6" ht="78.75" x14ac:dyDescent="0.25">
      <c r="B197" s="82" t="s">
        <v>1077</v>
      </c>
      <c r="C197" s="5">
        <v>4</v>
      </c>
      <c r="D197" s="5">
        <v>2</v>
      </c>
      <c r="E197" s="9">
        <f t="shared" si="5"/>
        <v>50</v>
      </c>
      <c r="F197" s="5"/>
    </row>
    <row r="198" spans="2:6" ht="78.75" x14ac:dyDescent="0.25">
      <c r="B198" s="82" t="s">
        <v>1078</v>
      </c>
      <c r="C198" s="5">
        <v>4</v>
      </c>
      <c r="D198" s="5">
        <v>4</v>
      </c>
      <c r="E198" s="9">
        <f t="shared" si="5"/>
        <v>100</v>
      </c>
      <c r="F198" s="5"/>
    </row>
    <row r="199" spans="2:6" ht="78.75" x14ac:dyDescent="0.25">
      <c r="B199" s="82" t="s">
        <v>1079</v>
      </c>
      <c r="C199" s="5">
        <v>4</v>
      </c>
      <c r="D199" s="5">
        <v>4</v>
      </c>
      <c r="E199" s="9">
        <f t="shared" si="5"/>
        <v>100</v>
      </c>
      <c r="F199" s="5"/>
    </row>
    <row r="200" spans="2:6" ht="94.5" x14ac:dyDescent="0.25">
      <c r="B200" s="82" t="s">
        <v>1080</v>
      </c>
      <c r="C200" s="5">
        <v>4</v>
      </c>
      <c r="D200" s="5">
        <v>3</v>
      </c>
      <c r="E200" s="9">
        <f t="shared" si="5"/>
        <v>75</v>
      </c>
      <c r="F200" s="5"/>
    </row>
    <row r="201" spans="2:6" ht="94.5" x14ac:dyDescent="0.25">
      <c r="B201" s="82" t="s">
        <v>1081</v>
      </c>
      <c r="C201" s="5">
        <v>12</v>
      </c>
      <c r="D201" s="5">
        <v>12</v>
      </c>
      <c r="E201" s="9">
        <f t="shared" si="5"/>
        <v>100</v>
      </c>
      <c r="F201" s="5"/>
    </row>
    <row r="202" spans="2:6" ht="141.75" x14ac:dyDescent="0.25">
      <c r="B202" s="82" t="s">
        <v>1082</v>
      </c>
      <c r="C202" s="5">
        <v>4</v>
      </c>
      <c r="D202" s="5">
        <v>4</v>
      </c>
      <c r="E202" s="9">
        <f t="shared" si="5"/>
        <v>100</v>
      </c>
      <c r="F202" s="5"/>
    </row>
    <row r="203" spans="2:6" ht="94.5" x14ac:dyDescent="0.25">
      <c r="B203" s="82" t="s">
        <v>931</v>
      </c>
      <c r="C203" s="5">
        <v>20</v>
      </c>
      <c r="D203" s="5">
        <v>8</v>
      </c>
      <c r="E203" s="9">
        <f t="shared" si="5"/>
        <v>40</v>
      </c>
      <c r="F203" s="5"/>
    </row>
    <row r="204" spans="2:6" ht="34.5" customHeight="1" x14ac:dyDescent="0.25">
      <c r="B204" s="380" t="s">
        <v>814</v>
      </c>
      <c r="C204" s="380"/>
      <c r="D204" s="380"/>
      <c r="E204" s="380"/>
      <c r="F204" s="380"/>
    </row>
    <row r="205" spans="2:6" ht="94.5" x14ac:dyDescent="0.25">
      <c r="B205" s="13" t="s">
        <v>931</v>
      </c>
      <c r="C205" s="5">
        <v>4</v>
      </c>
      <c r="D205" s="5">
        <v>0</v>
      </c>
      <c r="E205" s="9">
        <v>0</v>
      </c>
      <c r="F205" s="5"/>
    </row>
    <row r="206" spans="2:6" ht="94.5" x14ac:dyDescent="0.25">
      <c r="B206" s="13" t="s">
        <v>931</v>
      </c>
      <c r="C206" s="5">
        <v>4</v>
      </c>
      <c r="D206" s="5">
        <v>0</v>
      </c>
      <c r="E206" s="9">
        <v>0</v>
      </c>
      <c r="F206" s="5"/>
    </row>
    <row r="207" spans="2:6" ht="25.5" customHeight="1" x14ac:dyDescent="0.25">
      <c r="B207" s="380" t="s">
        <v>813</v>
      </c>
      <c r="C207" s="380"/>
      <c r="D207" s="380"/>
      <c r="E207" s="380"/>
      <c r="F207" s="380"/>
    </row>
    <row r="208" spans="2:6" ht="94.5" x14ac:dyDescent="0.25">
      <c r="B208" s="13" t="s">
        <v>932</v>
      </c>
      <c r="C208" s="5">
        <v>8</v>
      </c>
      <c r="D208" s="5">
        <v>8</v>
      </c>
      <c r="E208" s="9">
        <f>D208/C208*100</f>
        <v>100</v>
      </c>
      <c r="F208" s="5"/>
    </row>
    <row r="209" spans="1:6" ht="94.5" x14ac:dyDescent="0.25">
      <c r="B209" s="13" t="s">
        <v>1083</v>
      </c>
      <c r="C209" s="5">
        <v>8</v>
      </c>
      <c r="D209" s="5">
        <v>3</v>
      </c>
      <c r="E209" s="9">
        <f>D209/C209*100</f>
        <v>37.5</v>
      </c>
      <c r="F209" s="5"/>
    </row>
    <row r="210" spans="1:6" ht="110.25" x14ac:dyDescent="0.25">
      <c r="B210" s="13" t="s">
        <v>1084</v>
      </c>
      <c r="C210" s="5">
        <v>4</v>
      </c>
      <c r="D210" s="5">
        <v>4</v>
      </c>
      <c r="E210" s="9">
        <f>D210/C210*100</f>
        <v>100</v>
      </c>
      <c r="F210" s="5"/>
    </row>
    <row r="211" spans="1:6" ht="25.5" customHeight="1" x14ac:dyDescent="0.25">
      <c r="B211" s="380" t="s">
        <v>812</v>
      </c>
      <c r="C211" s="380"/>
      <c r="D211" s="380"/>
      <c r="E211" s="380"/>
      <c r="F211" s="380"/>
    </row>
    <row r="212" spans="1:6" ht="94.5" x14ac:dyDescent="0.25">
      <c r="B212" s="81" t="s">
        <v>1083</v>
      </c>
      <c r="C212" s="5">
        <v>4</v>
      </c>
      <c r="D212" s="5">
        <v>0</v>
      </c>
      <c r="E212" s="9">
        <v>0</v>
      </c>
      <c r="F212" s="5"/>
    </row>
    <row r="213" spans="1:6" x14ac:dyDescent="0.25">
      <c r="A213" s="76" t="s">
        <v>678</v>
      </c>
      <c r="B213" s="296" t="s">
        <v>1013</v>
      </c>
      <c r="C213" s="296"/>
      <c r="D213" s="296"/>
      <c r="E213" s="296"/>
      <c r="F213" s="296"/>
    </row>
    <row r="214" spans="1:6" x14ac:dyDescent="0.25">
      <c r="A214" s="76" t="s">
        <v>679</v>
      </c>
      <c r="B214" s="354" t="s">
        <v>1021</v>
      </c>
      <c r="C214" s="354"/>
      <c r="D214" s="354"/>
      <c r="E214" s="354"/>
      <c r="F214" s="354"/>
    </row>
    <row r="215" spans="1:6" ht="75" x14ac:dyDescent="0.25">
      <c r="A215" s="76" t="s">
        <v>775</v>
      </c>
      <c r="B215" s="44" t="s">
        <v>884</v>
      </c>
      <c r="C215" s="44">
        <v>8</v>
      </c>
      <c r="D215" s="44">
        <v>8</v>
      </c>
      <c r="E215" s="77">
        <f>D215/C215*100</f>
        <v>100</v>
      </c>
      <c r="F215" s="44"/>
    </row>
    <row r="216" spans="1:6" ht="120" x14ac:dyDescent="0.25">
      <c r="A216" s="76" t="s">
        <v>776</v>
      </c>
      <c r="B216" s="44" t="s">
        <v>1098</v>
      </c>
      <c r="C216" s="44">
        <v>8</v>
      </c>
      <c r="D216" s="44">
        <v>8</v>
      </c>
      <c r="E216" s="77">
        <f t="shared" ref="E216:E217" si="6">D216/C216*100</f>
        <v>100</v>
      </c>
      <c r="F216" s="44"/>
    </row>
    <row r="217" spans="1:6" ht="45" x14ac:dyDescent="0.25">
      <c r="A217" s="76" t="s">
        <v>777</v>
      </c>
      <c r="B217" s="44" t="s">
        <v>885</v>
      </c>
      <c r="C217" s="44">
        <v>12</v>
      </c>
      <c r="D217" s="44">
        <v>10</v>
      </c>
      <c r="E217" s="77">
        <f t="shared" si="6"/>
        <v>83.333333333333343</v>
      </c>
      <c r="F217" s="44"/>
    </row>
    <row r="218" spans="1:6" x14ac:dyDescent="0.25">
      <c r="A218" s="76" t="s">
        <v>680</v>
      </c>
      <c r="B218" s="354" t="s">
        <v>655</v>
      </c>
      <c r="C218" s="354"/>
      <c r="D218" s="354"/>
      <c r="E218" s="354"/>
      <c r="F218" s="354"/>
    </row>
    <row r="219" spans="1:6" ht="90" x14ac:dyDescent="0.25">
      <c r="A219" s="76" t="s">
        <v>778</v>
      </c>
      <c r="B219" s="44" t="s">
        <v>872</v>
      </c>
      <c r="C219" s="44">
        <v>4</v>
      </c>
      <c r="D219" s="44">
        <v>3</v>
      </c>
      <c r="E219" s="78">
        <f>D219/C219*100</f>
        <v>75</v>
      </c>
      <c r="F219" s="44"/>
    </row>
    <row r="220" spans="1:6" x14ac:dyDescent="0.25">
      <c r="A220" s="76" t="s">
        <v>779</v>
      </c>
      <c r="B220" s="354" t="s">
        <v>1022</v>
      </c>
      <c r="C220" s="354"/>
      <c r="D220" s="354"/>
      <c r="E220" s="354"/>
      <c r="F220" s="354"/>
    </row>
    <row r="221" spans="1:6" ht="30" x14ac:dyDescent="0.25">
      <c r="A221" s="76" t="s">
        <v>780</v>
      </c>
      <c r="B221" s="51" t="s">
        <v>873</v>
      </c>
      <c r="C221" s="44">
        <v>4</v>
      </c>
      <c r="D221" s="44">
        <v>4</v>
      </c>
      <c r="E221" s="78">
        <v>100</v>
      </c>
      <c r="F221" s="44"/>
    </row>
    <row r="222" spans="1:6" ht="33.75" customHeight="1" x14ac:dyDescent="0.25">
      <c r="A222" s="23" t="s">
        <v>1178</v>
      </c>
      <c r="B222" s="304" t="s">
        <v>1184</v>
      </c>
      <c r="C222" s="305"/>
      <c r="D222" s="305"/>
      <c r="E222" s="305"/>
      <c r="F222" s="306"/>
    </row>
    <row r="223" spans="1:6" ht="25.5" customHeight="1" x14ac:dyDescent="0.25">
      <c r="A223" s="23" t="s">
        <v>1179</v>
      </c>
      <c r="B223" s="307" t="s">
        <v>1181</v>
      </c>
      <c r="C223" s="308"/>
      <c r="D223" s="308"/>
      <c r="E223" s="308"/>
      <c r="F223" s="309"/>
    </row>
    <row r="224" spans="1:6" ht="60" x14ac:dyDescent="0.25">
      <c r="A224" s="23" t="s">
        <v>1191</v>
      </c>
      <c r="B224" s="5" t="s">
        <v>1195</v>
      </c>
      <c r="C224" s="5">
        <v>4</v>
      </c>
      <c r="D224" s="5">
        <v>4</v>
      </c>
      <c r="E224" s="9">
        <f>D224/C224*100</f>
        <v>100</v>
      </c>
      <c r="F224" s="5"/>
    </row>
    <row r="225" spans="1:6" ht="75" x14ac:dyDescent="0.25">
      <c r="A225" s="23" t="s">
        <v>1192</v>
      </c>
      <c r="B225" s="5" t="s">
        <v>1196</v>
      </c>
      <c r="C225" s="5">
        <v>4</v>
      </c>
      <c r="D225" s="5">
        <v>4</v>
      </c>
      <c r="E225" s="9">
        <f t="shared" ref="E225:E226" si="7">D225/C225*100</f>
        <v>100</v>
      </c>
      <c r="F225" s="5"/>
    </row>
    <row r="226" spans="1:6" ht="90" x14ac:dyDescent="0.25">
      <c r="A226" s="23" t="s">
        <v>1193</v>
      </c>
      <c r="B226" s="5" t="s">
        <v>1197</v>
      </c>
      <c r="C226" s="5">
        <v>4</v>
      </c>
      <c r="D226" s="5">
        <v>4</v>
      </c>
      <c r="E226" s="9">
        <f t="shared" si="7"/>
        <v>100</v>
      </c>
      <c r="F226" s="5"/>
    </row>
    <row r="227" spans="1:6" ht="27" customHeight="1" x14ac:dyDescent="0.25">
      <c r="A227" s="23" t="s">
        <v>1180</v>
      </c>
      <c r="B227" s="307" t="s">
        <v>816</v>
      </c>
      <c r="C227" s="308"/>
      <c r="D227" s="308"/>
      <c r="E227" s="308"/>
      <c r="F227" s="309"/>
    </row>
    <row r="228" spans="1:6" ht="45.75" customHeight="1" x14ac:dyDescent="0.25">
      <c r="A228" s="23" t="s">
        <v>1205</v>
      </c>
      <c r="B228" s="150" t="s">
        <v>1236</v>
      </c>
      <c r="C228" s="6">
        <v>8</v>
      </c>
      <c r="D228" s="6">
        <v>8</v>
      </c>
      <c r="E228" s="24">
        <f>D228/C228*100</f>
        <v>100</v>
      </c>
    </row>
    <row r="229" spans="1:6" ht="66.75" customHeight="1" x14ac:dyDescent="0.25">
      <c r="A229" s="22" t="s">
        <v>1206</v>
      </c>
      <c r="B229" s="35" t="s">
        <v>1235</v>
      </c>
      <c r="C229" s="5">
        <v>4</v>
      </c>
      <c r="D229" s="5">
        <v>4</v>
      </c>
      <c r="E229" s="9">
        <f t="shared" ref="E229:E234" si="8">D229/C229*100</f>
        <v>100</v>
      </c>
      <c r="F229" s="5"/>
    </row>
    <row r="230" spans="1:6" ht="63.75" customHeight="1" x14ac:dyDescent="0.25">
      <c r="A230" s="22" t="s">
        <v>1207</v>
      </c>
      <c r="B230" s="5" t="s">
        <v>1237</v>
      </c>
      <c r="C230" s="5">
        <v>4</v>
      </c>
      <c r="D230" s="5">
        <v>4</v>
      </c>
      <c r="E230" s="9">
        <f t="shared" si="8"/>
        <v>100</v>
      </c>
      <c r="F230" s="5"/>
    </row>
    <row r="231" spans="1:6" ht="45" x14ac:dyDescent="0.25">
      <c r="A231" s="22" t="s">
        <v>1208</v>
      </c>
      <c r="B231" s="5" t="s">
        <v>1238</v>
      </c>
      <c r="C231" s="5">
        <v>8</v>
      </c>
      <c r="D231" s="5">
        <v>8</v>
      </c>
      <c r="E231" s="9">
        <f t="shared" si="8"/>
        <v>100</v>
      </c>
      <c r="F231" s="5"/>
    </row>
    <row r="232" spans="1:6" ht="45" x14ac:dyDescent="0.25">
      <c r="A232" s="22" t="s">
        <v>1209</v>
      </c>
      <c r="B232" s="5" t="s">
        <v>1215</v>
      </c>
      <c r="C232" s="5">
        <v>8</v>
      </c>
      <c r="D232" s="5">
        <v>8</v>
      </c>
      <c r="E232" s="9">
        <f t="shared" si="8"/>
        <v>100</v>
      </c>
      <c r="F232" s="5"/>
    </row>
    <row r="233" spans="1:6" ht="60" customHeight="1" x14ac:dyDescent="0.25">
      <c r="A233" s="22" t="s">
        <v>1210</v>
      </c>
      <c r="B233" s="5" t="s">
        <v>1197</v>
      </c>
      <c r="C233" s="5">
        <v>4</v>
      </c>
      <c r="D233" s="5">
        <v>4</v>
      </c>
      <c r="E233" s="9">
        <f t="shared" si="8"/>
        <v>100</v>
      </c>
      <c r="F233" s="5"/>
    </row>
    <row r="234" spans="1:6" ht="75" x14ac:dyDescent="0.25">
      <c r="A234" s="22" t="s">
        <v>1211</v>
      </c>
      <c r="B234" s="5" t="s">
        <v>1216</v>
      </c>
      <c r="C234" s="5">
        <v>4</v>
      </c>
      <c r="D234" s="5">
        <v>4</v>
      </c>
      <c r="E234" s="9">
        <f t="shared" si="8"/>
        <v>100</v>
      </c>
      <c r="F234" s="5"/>
    </row>
    <row r="235" spans="1:6" s="24" customFormat="1" ht="37.5" customHeight="1" x14ac:dyDescent="0.25">
      <c r="A235" s="38" t="s">
        <v>1182</v>
      </c>
      <c r="B235" s="318" t="s">
        <v>1188</v>
      </c>
      <c r="C235" s="319"/>
      <c r="D235" s="319"/>
      <c r="E235" s="319"/>
      <c r="F235" s="319"/>
    </row>
    <row r="236" spans="1:6" ht="52.5" customHeight="1" x14ac:dyDescent="0.25">
      <c r="A236" s="22" t="s">
        <v>1246</v>
      </c>
      <c r="B236" s="17" t="s">
        <v>1252</v>
      </c>
      <c r="C236" s="5">
        <v>12</v>
      </c>
      <c r="D236" s="5">
        <v>9</v>
      </c>
      <c r="E236" s="9">
        <f>D236/C236*100</f>
        <v>75</v>
      </c>
      <c r="F236" s="5"/>
    </row>
    <row r="237" spans="1:6" ht="60" x14ac:dyDescent="0.25">
      <c r="A237" s="22" t="s">
        <v>1247</v>
      </c>
      <c r="B237" s="17" t="s">
        <v>1253</v>
      </c>
      <c r="C237" s="5">
        <v>4</v>
      </c>
      <c r="D237" s="5">
        <v>2</v>
      </c>
      <c r="E237" s="9">
        <f>D237/C237*100</f>
        <v>50</v>
      </c>
      <c r="F237" s="5"/>
    </row>
    <row r="238" spans="1:6" ht="90" x14ac:dyDescent="0.25">
      <c r="A238" s="22" t="s">
        <v>1248</v>
      </c>
      <c r="B238" s="17" t="s">
        <v>1197</v>
      </c>
      <c r="C238" s="5">
        <v>4</v>
      </c>
      <c r="D238" s="5">
        <v>2</v>
      </c>
      <c r="E238" s="9">
        <f>D238/C238*100</f>
        <v>50</v>
      </c>
      <c r="F238" s="5"/>
    </row>
    <row r="239" spans="1:6" ht="60" x14ac:dyDescent="0.25">
      <c r="A239" s="22" t="s">
        <v>1249</v>
      </c>
      <c r="B239" s="17" t="s">
        <v>1254</v>
      </c>
      <c r="C239" s="5">
        <v>4</v>
      </c>
      <c r="D239" s="5">
        <v>0</v>
      </c>
      <c r="E239" s="9">
        <f>D239/C239*100</f>
        <v>0</v>
      </c>
      <c r="F239" s="5"/>
    </row>
    <row r="240" spans="1:6" ht="37.5" customHeight="1" x14ac:dyDescent="0.25">
      <c r="A240" s="151" t="s">
        <v>1190</v>
      </c>
      <c r="B240" s="318" t="s">
        <v>1189</v>
      </c>
      <c r="C240" s="319"/>
      <c r="D240" s="319"/>
      <c r="E240" s="319"/>
      <c r="F240" s="319"/>
    </row>
    <row r="241" spans="1:6" ht="75" x14ac:dyDescent="0.25">
      <c r="A241" s="23" t="s">
        <v>1262</v>
      </c>
      <c r="B241" s="5" t="s">
        <v>1196</v>
      </c>
      <c r="C241" s="5">
        <v>12</v>
      </c>
      <c r="D241" s="5">
        <v>8</v>
      </c>
      <c r="E241" s="12">
        <f>D241/C241*100</f>
        <v>66.666666666666657</v>
      </c>
      <c r="F241" s="5"/>
    </row>
    <row r="242" spans="1:6" ht="29.25" customHeight="1" x14ac:dyDescent="0.25">
      <c r="A242" s="22" t="s">
        <v>1269</v>
      </c>
      <c r="B242" s="324" t="s">
        <v>1277</v>
      </c>
      <c r="C242" s="325"/>
      <c r="D242" s="325"/>
      <c r="E242" s="325"/>
      <c r="F242" s="326"/>
    </row>
    <row r="243" spans="1:6" ht="21.75" customHeight="1" x14ac:dyDescent="0.25">
      <c r="A243" s="53" t="s">
        <v>1270</v>
      </c>
      <c r="B243" s="307" t="s">
        <v>1271</v>
      </c>
      <c r="C243" s="308"/>
      <c r="D243" s="308"/>
      <c r="E243" s="308"/>
      <c r="F243" s="309"/>
    </row>
    <row r="244" spans="1:6" ht="45" x14ac:dyDescent="0.25">
      <c r="A244" s="53" t="s">
        <v>1287</v>
      </c>
      <c r="B244" s="5" t="s">
        <v>1282</v>
      </c>
      <c r="C244" s="5">
        <v>12</v>
      </c>
      <c r="D244" s="5">
        <v>9</v>
      </c>
      <c r="E244" s="32">
        <f>D244/C244*100</f>
        <v>75</v>
      </c>
      <c r="F244" s="5"/>
    </row>
    <row r="245" spans="1:6" ht="60" x14ac:dyDescent="0.25">
      <c r="A245" s="53" t="s">
        <v>1288</v>
      </c>
      <c r="B245" s="5" t="s">
        <v>1283</v>
      </c>
      <c r="C245" s="5">
        <v>2</v>
      </c>
      <c r="D245" s="5">
        <v>0</v>
      </c>
      <c r="E245" s="32">
        <v>100</v>
      </c>
      <c r="F245" s="5" t="s">
        <v>1305</v>
      </c>
    </row>
    <row r="246" spans="1:6" ht="60" x14ac:dyDescent="0.25">
      <c r="A246" s="22" t="s">
        <v>1289</v>
      </c>
      <c r="B246" s="5" t="s">
        <v>1284</v>
      </c>
      <c r="C246" s="5">
        <v>14</v>
      </c>
      <c r="D246" s="5">
        <v>10</v>
      </c>
      <c r="E246" s="32">
        <f t="shared" ref="E246:E247" si="9">D246/C246*100</f>
        <v>71.428571428571431</v>
      </c>
      <c r="F246" s="5"/>
    </row>
    <row r="247" spans="1:6" ht="60" x14ac:dyDescent="0.25">
      <c r="A247" s="22" t="s">
        <v>1290</v>
      </c>
      <c r="B247" s="5" t="s">
        <v>1285</v>
      </c>
      <c r="C247" s="5">
        <v>4</v>
      </c>
      <c r="D247" s="5">
        <v>1</v>
      </c>
      <c r="E247" s="32">
        <f t="shared" si="9"/>
        <v>25</v>
      </c>
      <c r="F247" s="5"/>
    </row>
    <row r="248" spans="1:6" ht="30" customHeight="1" x14ac:dyDescent="0.25">
      <c r="A248" s="22" t="s">
        <v>1274</v>
      </c>
      <c r="B248" s="307" t="s">
        <v>1272</v>
      </c>
      <c r="C248" s="308"/>
      <c r="D248" s="308"/>
      <c r="E248" s="308"/>
      <c r="F248" s="309"/>
    </row>
    <row r="249" spans="1:6" ht="75" x14ac:dyDescent="0.25">
      <c r="A249" s="22" t="s">
        <v>1308</v>
      </c>
      <c r="B249" s="5" t="s">
        <v>1311</v>
      </c>
      <c r="C249" s="5">
        <v>4</v>
      </c>
      <c r="D249" s="5">
        <v>4</v>
      </c>
      <c r="E249" s="9">
        <v>100</v>
      </c>
      <c r="F249" s="5"/>
    </row>
    <row r="250" spans="1:6" ht="60" customHeight="1" x14ac:dyDescent="0.25">
      <c r="A250" s="22" t="s">
        <v>1275</v>
      </c>
      <c r="B250" s="307" t="s">
        <v>1273</v>
      </c>
      <c r="C250" s="308"/>
      <c r="D250" s="308"/>
      <c r="E250" s="308"/>
      <c r="F250" s="309"/>
    </row>
    <row r="251" spans="1:6" ht="75" x14ac:dyDescent="0.25">
      <c r="A251" s="22" t="s">
        <v>1312</v>
      </c>
      <c r="B251" s="5" t="s">
        <v>1314</v>
      </c>
      <c r="C251" s="5">
        <v>4</v>
      </c>
      <c r="D251" s="5">
        <v>2</v>
      </c>
      <c r="E251" s="9">
        <f>D251/C251*100</f>
        <v>50</v>
      </c>
      <c r="F251" s="5"/>
    </row>
    <row r="252" spans="1:6" ht="105" x14ac:dyDescent="0.25">
      <c r="A252" s="22" t="s">
        <v>1313</v>
      </c>
      <c r="B252" s="5" t="s">
        <v>1315</v>
      </c>
      <c r="C252" s="5">
        <v>4</v>
      </c>
      <c r="D252" s="5">
        <v>2</v>
      </c>
      <c r="E252" s="9">
        <f>D252/C252*100</f>
        <v>50</v>
      </c>
      <c r="F252" s="5"/>
    </row>
    <row r="253" spans="1:6" ht="43.5" customHeight="1" x14ac:dyDescent="0.25">
      <c r="A253" s="153" t="s">
        <v>1328</v>
      </c>
      <c r="B253" s="367" t="s">
        <v>1329</v>
      </c>
      <c r="C253" s="368"/>
      <c r="D253" s="368"/>
      <c r="E253" s="368"/>
      <c r="F253" s="369"/>
    </row>
    <row r="254" spans="1:6" s="24" customFormat="1" ht="35.25" customHeight="1" x14ac:dyDescent="0.25">
      <c r="A254" s="170" t="s">
        <v>1330</v>
      </c>
      <c r="B254" s="370" t="s">
        <v>1331</v>
      </c>
      <c r="C254" s="371"/>
      <c r="D254" s="371"/>
      <c r="E254" s="371"/>
      <c r="F254" s="372"/>
    </row>
    <row r="255" spans="1:6" ht="75" x14ac:dyDescent="0.25">
      <c r="A255" s="53" t="s">
        <v>1342</v>
      </c>
      <c r="B255" s="5" t="s">
        <v>1349</v>
      </c>
      <c r="C255" s="5">
        <v>4</v>
      </c>
      <c r="D255" s="5">
        <v>3</v>
      </c>
      <c r="E255" s="9">
        <f>D255/C255*100</f>
        <v>75</v>
      </c>
      <c r="F255" s="5"/>
    </row>
    <row r="256" spans="1:6" ht="60" x14ac:dyDescent="0.25">
      <c r="A256" s="53" t="s">
        <v>1343</v>
      </c>
      <c r="B256" s="5" t="s">
        <v>1350</v>
      </c>
      <c r="C256" s="5">
        <v>4</v>
      </c>
      <c r="D256" s="5">
        <v>2</v>
      </c>
      <c r="E256" s="9">
        <f t="shared" ref="E256:E259" si="10">D256/C256*100</f>
        <v>50</v>
      </c>
      <c r="F256" s="5"/>
    </row>
    <row r="257" spans="1:6" ht="45" x14ac:dyDescent="0.25">
      <c r="A257" s="53" t="s">
        <v>1344</v>
      </c>
      <c r="B257" s="5" t="s">
        <v>1351</v>
      </c>
      <c r="C257" s="5">
        <v>4</v>
      </c>
      <c r="D257" s="5">
        <v>3</v>
      </c>
      <c r="E257" s="9">
        <f t="shared" si="10"/>
        <v>75</v>
      </c>
      <c r="F257" s="5"/>
    </row>
    <row r="258" spans="1:6" ht="75" x14ac:dyDescent="0.25">
      <c r="A258" s="53" t="s">
        <v>1345</v>
      </c>
      <c r="B258" s="17" t="s">
        <v>1352</v>
      </c>
      <c r="C258" s="5">
        <v>4</v>
      </c>
      <c r="D258" s="5">
        <v>4</v>
      </c>
      <c r="E258" s="9">
        <f t="shared" si="10"/>
        <v>100</v>
      </c>
      <c r="F258" s="5"/>
    </row>
    <row r="259" spans="1:6" ht="60" x14ac:dyDescent="0.25">
      <c r="A259" s="22" t="s">
        <v>1346</v>
      </c>
      <c r="B259" s="17" t="s">
        <v>1353</v>
      </c>
      <c r="C259" s="5">
        <v>4</v>
      </c>
      <c r="D259" s="5">
        <v>4</v>
      </c>
      <c r="E259" s="9">
        <f t="shared" si="10"/>
        <v>100</v>
      </c>
      <c r="F259" s="5"/>
    </row>
    <row r="260" spans="1:6" s="7" customFormat="1" ht="24.75" customHeight="1" x14ac:dyDescent="0.25">
      <c r="A260" s="153" t="s">
        <v>1388</v>
      </c>
      <c r="B260" s="377" t="s">
        <v>1387</v>
      </c>
      <c r="C260" s="378"/>
      <c r="D260" s="378"/>
      <c r="E260" s="378"/>
      <c r="F260" s="379"/>
    </row>
    <row r="261" spans="1:6" s="24" customFormat="1" ht="33" customHeight="1" x14ac:dyDescent="0.25">
      <c r="A261" s="170" t="s">
        <v>1389</v>
      </c>
      <c r="B261" s="299" t="s">
        <v>1403</v>
      </c>
      <c r="C261" s="300"/>
      <c r="D261" s="300"/>
      <c r="E261" s="300"/>
      <c r="F261" s="301"/>
    </row>
    <row r="262" spans="1:6" ht="30" x14ac:dyDescent="0.25">
      <c r="A262" s="175" t="s">
        <v>1399</v>
      </c>
      <c r="B262" s="172" t="s">
        <v>1398</v>
      </c>
      <c r="C262" s="172">
        <v>8</v>
      </c>
      <c r="D262" s="172">
        <v>8</v>
      </c>
      <c r="E262" s="180">
        <v>100</v>
      </c>
      <c r="F262" s="172"/>
    </row>
    <row r="263" spans="1:6" s="24" customFormat="1" ht="26.25" customHeight="1" x14ac:dyDescent="0.25">
      <c r="A263" s="170" t="s">
        <v>1390</v>
      </c>
      <c r="B263" s="299" t="s">
        <v>1404</v>
      </c>
      <c r="C263" s="300"/>
      <c r="D263" s="300"/>
      <c r="E263" s="300"/>
      <c r="F263" s="301"/>
    </row>
    <row r="264" spans="1:6" ht="30" x14ac:dyDescent="0.25">
      <c r="A264" s="175" t="s">
        <v>1397</v>
      </c>
      <c r="B264" s="172" t="s">
        <v>1398</v>
      </c>
      <c r="C264" s="172">
        <v>4</v>
      </c>
      <c r="D264" s="172">
        <v>2</v>
      </c>
      <c r="E264" s="180">
        <v>50</v>
      </c>
      <c r="F264" s="172"/>
    </row>
    <row r="265" spans="1:6" s="24" customFormat="1" ht="30.75" customHeight="1" x14ac:dyDescent="0.25">
      <c r="A265" s="170" t="s">
        <v>1391</v>
      </c>
      <c r="B265" s="299" t="s">
        <v>623</v>
      </c>
      <c r="C265" s="300"/>
      <c r="D265" s="300"/>
      <c r="E265" s="300"/>
      <c r="F265" s="301"/>
    </row>
    <row r="266" spans="1:6" ht="30" x14ac:dyDescent="0.25">
      <c r="A266" s="22" t="s">
        <v>1395</v>
      </c>
      <c r="B266" s="172" t="s">
        <v>1398</v>
      </c>
      <c r="C266" s="5">
        <v>4</v>
      </c>
      <c r="D266" s="5">
        <v>4</v>
      </c>
      <c r="E266" s="9">
        <v>100</v>
      </c>
      <c r="F266" s="5"/>
    </row>
    <row r="267" spans="1:6" ht="29.25" customHeight="1" x14ac:dyDescent="0.25">
      <c r="A267" s="188" t="s">
        <v>1411</v>
      </c>
      <c r="B267" s="383" t="s">
        <v>1412</v>
      </c>
      <c r="C267" s="384"/>
      <c r="D267" s="384"/>
      <c r="E267" s="384"/>
      <c r="F267" s="385"/>
    </row>
    <row r="268" spans="1:6" ht="27.75" customHeight="1" x14ac:dyDescent="0.25">
      <c r="A268" s="189" t="s">
        <v>1414</v>
      </c>
      <c r="B268" s="386" t="s">
        <v>1413</v>
      </c>
      <c r="C268" s="387"/>
      <c r="D268" s="387"/>
      <c r="E268" s="387"/>
      <c r="F268" s="388"/>
    </row>
    <row r="269" spans="1:6" ht="45" x14ac:dyDescent="0.25">
      <c r="A269" s="175" t="s">
        <v>1424</v>
      </c>
      <c r="B269" s="172" t="s">
        <v>1423</v>
      </c>
      <c r="C269" s="5">
        <v>8</v>
      </c>
      <c r="D269" s="5">
        <v>7</v>
      </c>
      <c r="E269" s="9">
        <f>D269/C269*100</f>
        <v>87.5</v>
      </c>
      <c r="F269" s="5"/>
    </row>
    <row r="270" spans="1:6" ht="30" x14ac:dyDescent="0.25">
      <c r="A270" s="175" t="s">
        <v>1425</v>
      </c>
      <c r="B270" s="172" t="s">
        <v>1422</v>
      </c>
      <c r="C270" s="5">
        <v>4</v>
      </c>
      <c r="D270" s="5">
        <v>3</v>
      </c>
      <c r="E270" s="9">
        <f t="shared" ref="E270:E273" si="11">D270/C270*100</f>
        <v>75</v>
      </c>
      <c r="F270" s="5"/>
    </row>
    <row r="271" spans="1:6" ht="60" x14ac:dyDescent="0.25">
      <c r="A271" s="175" t="s">
        <v>1426</v>
      </c>
      <c r="B271" s="172" t="s">
        <v>1421</v>
      </c>
      <c r="C271" s="5">
        <v>4</v>
      </c>
      <c r="D271" s="5">
        <v>3</v>
      </c>
      <c r="E271" s="9">
        <f t="shared" si="11"/>
        <v>75</v>
      </c>
      <c r="F271" s="5"/>
    </row>
    <row r="272" spans="1:6" ht="45" x14ac:dyDescent="0.25">
      <c r="A272" s="175" t="s">
        <v>1427</v>
      </c>
      <c r="B272" s="172" t="s">
        <v>1420</v>
      </c>
      <c r="C272" s="5">
        <v>4</v>
      </c>
      <c r="D272" s="5">
        <v>3</v>
      </c>
      <c r="E272" s="9">
        <f t="shared" si="11"/>
        <v>75</v>
      </c>
      <c r="F272" s="5"/>
    </row>
    <row r="273" spans="1:6" ht="45" x14ac:dyDescent="0.25">
      <c r="A273" s="175" t="s">
        <v>1428</v>
      </c>
      <c r="B273" s="172" t="s">
        <v>1418</v>
      </c>
      <c r="C273" s="5">
        <v>4</v>
      </c>
      <c r="D273" s="5">
        <v>4</v>
      </c>
      <c r="E273" s="9">
        <f t="shared" si="11"/>
        <v>100</v>
      </c>
      <c r="F273" s="5"/>
    </row>
    <row r="274" spans="1:6" ht="25.5" customHeight="1" x14ac:dyDescent="0.25">
      <c r="A274" s="189" t="s">
        <v>1415</v>
      </c>
      <c r="B274" s="386" t="s">
        <v>606</v>
      </c>
      <c r="C274" s="387"/>
      <c r="D274" s="387"/>
      <c r="E274" s="387"/>
      <c r="F274" s="388"/>
    </row>
    <row r="275" spans="1:6" ht="30" x14ac:dyDescent="0.25">
      <c r="A275" s="175" t="s">
        <v>1430</v>
      </c>
      <c r="B275" s="172" t="s">
        <v>1419</v>
      </c>
      <c r="C275" s="5">
        <v>4</v>
      </c>
      <c r="D275" s="5">
        <v>2</v>
      </c>
      <c r="E275" s="9">
        <f>D275/C275*100</f>
        <v>50</v>
      </c>
      <c r="F275" s="5"/>
    </row>
    <row r="276" spans="1:6" ht="30.75" customHeight="1" x14ac:dyDescent="0.25">
      <c r="A276" s="189" t="s">
        <v>1416</v>
      </c>
      <c r="B276" s="386" t="s">
        <v>608</v>
      </c>
      <c r="C276" s="387"/>
      <c r="D276" s="387"/>
      <c r="E276" s="387"/>
      <c r="F276" s="388"/>
    </row>
    <row r="277" spans="1:6" ht="45" x14ac:dyDescent="0.25">
      <c r="A277" s="278" t="s">
        <v>1431</v>
      </c>
      <c r="B277" s="194" t="s">
        <v>1418</v>
      </c>
      <c r="C277" s="191">
        <v>4</v>
      </c>
      <c r="D277" s="191">
        <v>3</v>
      </c>
      <c r="E277" s="279">
        <f>D277/C277*100</f>
        <v>75</v>
      </c>
      <c r="F277" s="191"/>
    </row>
  </sheetData>
  <mergeCells count="96">
    <mergeCell ref="B267:F267"/>
    <mergeCell ref="B268:F268"/>
    <mergeCell ref="B274:F274"/>
    <mergeCell ref="B276:F276"/>
    <mergeCell ref="B260:F260"/>
    <mergeCell ref="B261:F261"/>
    <mergeCell ref="B263:F263"/>
    <mergeCell ref="B265:F265"/>
    <mergeCell ref="B166:F166"/>
    <mergeCell ref="B223:F223"/>
    <mergeCell ref="B227:F227"/>
    <mergeCell ref="B185:F185"/>
    <mergeCell ref="B213:F213"/>
    <mergeCell ref="B214:F214"/>
    <mergeCell ref="B218:F218"/>
    <mergeCell ref="B220:F220"/>
    <mergeCell ref="B193:F193"/>
    <mergeCell ref="B194:F194"/>
    <mergeCell ref="B204:F204"/>
    <mergeCell ref="B168:F168"/>
    <mergeCell ref="B248:F248"/>
    <mergeCell ref="B250:F250"/>
    <mergeCell ref="B253:F253"/>
    <mergeCell ref="B254:F254"/>
    <mergeCell ref="B243:F243"/>
    <mergeCell ref="B171:F171"/>
    <mergeCell ref="B172:F172"/>
    <mergeCell ref="B184:F184"/>
    <mergeCell ref="B178:F178"/>
    <mergeCell ref="B180:F180"/>
    <mergeCell ref="B182:F182"/>
    <mergeCell ref="B129:F129"/>
    <mergeCell ref="B107:F107"/>
    <mergeCell ref="B120:F120"/>
    <mergeCell ref="B143:F143"/>
    <mergeCell ref="B163:F163"/>
    <mergeCell ref="B153:F153"/>
    <mergeCell ref="B156:F156"/>
    <mergeCell ref="B121:F121"/>
    <mergeCell ref="B115:F115"/>
    <mergeCell ref="B117:F117"/>
    <mergeCell ref="B27:F27"/>
    <mergeCell ref="B67:F67"/>
    <mergeCell ref="B54:F54"/>
    <mergeCell ref="B55:F55"/>
    <mergeCell ref="B65:F65"/>
    <mergeCell ref="B46:F46"/>
    <mergeCell ref="B49:F49"/>
    <mergeCell ref="B29:F29"/>
    <mergeCell ref="B102:F102"/>
    <mergeCell ref="B103:F103"/>
    <mergeCell ref="B84:F84"/>
    <mergeCell ref="B85:F85"/>
    <mergeCell ref="B91:F91"/>
    <mergeCell ref="B93:F93"/>
    <mergeCell ref="B94:F94"/>
    <mergeCell ref="B98:F98"/>
    <mergeCell ref="B22:F22"/>
    <mergeCell ref="B158:F158"/>
    <mergeCell ref="B100:F100"/>
    <mergeCell ref="B3:F3"/>
    <mergeCell ref="B9:F9"/>
    <mergeCell ref="B25:F25"/>
    <mergeCell ref="B6:F6"/>
    <mergeCell ref="B7:F7"/>
    <mergeCell ref="B24:F24"/>
    <mergeCell ref="B10:F10"/>
    <mergeCell ref="B30:F30"/>
    <mergeCell ref="B44:F44"/>
    <mergeCell ref="B79:F79"/>
    <mergeCell ref="B81:F81"/>
    <mergeCell ref="B70:F70"/>
    <mergeCell ref="B71:F71"/>
    <mergeCell ref="B89:F89"/>
    <mergeCell ref="B151:F151"/>
    <mergeCell ref="B133:F133"/>
    <mergeCell ref="B135:F135"/>
    <mergeCell ref="B137:F137"/>
    <mergeCell ref="B139:F139"/>
    <mergeCell ref="B141:F141"/>
    <mergeCell ref="A2:F2"/>
    <mergeCell ref="B242:F242"/>
    <mergeCell ref="B240:F240"/>
    <mergeCell ref="B222:F222"/>
    <mergeCell ref="B235:F235"/>
    <mergeCell ref="B207:F207"/>
    <mergeCell ref="B211:F211"/>
    <mergeCell ref="B75:F75"/>
    <mergeCell ref="B76:F76"/>
    <mergeCell ref="B124:F124"/>
    <mergeCell ref="B126:F126"/>
    <mergeCell ref="B160:F160"/>
    <mergeCell ref="B131:F131"/>
    <mergeCell ref="B145:F145"/>
    <mergeCell ref="B147:F147"/>
    <mergeCell ref="B149:F149"/>
  </mergeCells>
  <pageMargins left="0.7" right="0.7" top="0.75" bottom="0.75" header="0.3" footer="0.3"/>
  <pageSetup paperSize="9" scale="5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EEE0-AB86-4108-8F70-344D43B3B37C}">
  <sheetPr>
    <pageSetUpPr fitToPage="1"/>
  </sheetPr>
  <dimension ref="A1:AQ305"/>
  <sheetViews>
    <sheetView tabSelected="1" topLeftCell="A300" zoomScale="80" zoomScaleNormal="80" workbookViewId="0">
      <selection activeCell="D304" sqref="D304"/>
    </sheetView>
  </sheetViews>
  <sheetFormatPr defaultRowHeight="15.75" x14ac:dyDescent="0.25"/>
  <cols>
    <col min="1" max="1" width="9.140625" style="219"/>
    <col min="2" max="2" width="60" style="137" customWidth="1"/>
    <col min="3" max="3" width="32.5703125" style="137" customWidth="1"/>
    <col min="4" max="4" width="18.7109375" style="123" customWidth="1"/>
    <col min="5" max="5" width="28.42578125" style="237" customWidth="1"/>
    <col min="6" max="6" width="9.140625" style="237"/>
    <col min="7" max="8" width="14.42578125" style="237" bestFit="1" customWidth="1"/>
    <col min="9" max="16384" width="9.140625" style="237"/>
  </cols>
  <sheetData>
    <row r="1" spans="1:10" ht="24" customHeight="1" x14ac:dyDescent="0.25">
      <c r="A1" s="389" t="s">
        <v>52</v>
      </c>
      <c r="B1" s="390"/>
      <c r="C1" s="389"/>
      <c r="D1" s="389"/>
      <c r="E1" s="389"/>
    </row>
    <row r="3" spans="1:10" ht="110.25" x14ac:dyDescent="0.25">
      <c r="A3" s="79" t="s">
        <v>18</v>
      </c>
      <c r="B3" s="130" t="s">
        <v>926</v>
      </c>
      <c r="C3" s="130" t="s">
        <v>927</v>
      </c>
      <c r="D3" s="80" t="s">
        <v>928</v>
      </c>
      <c r="E3" s="80" t="s">
        <v>15</v>
      </c>
    </row>
    <row r="4" spans="1:10" s="123" customFormat="1" x14ac:dyDescent="0.25">
      <c r="A4" s="79">
        <v>1</v>
      </c>
      <c r="B4" s="80">
        <v>2</v>
      </c>
      <c r="C4" s="80">
        <v>3</v>
      </c>
      <c r="D4" s="80">
        <v>4</v>
      </c>
      <c r="E4" s="80">
        <v>5</v>
      </c>
    </row>
    <row r="5" spans="1:10" ht="47.25" x14ac:dyDescent="0.25">
      <c r="A5" s="226">
        <v>1</v>
      </c>
      <c r="B5" s="131" t="s">
        <v>47</v>
      </c>
      <c r="C5" s="131" t="s">
        <v>48</v>
      </c>
      <c r="D5" s="128" t="s">
        <v>890</v>
      </c>
      <c r="E5" s="238"/>
    </row>
    <row r="6" spans="1:10" s="239" customFormat="1" ht="31.5" x14ac:dyDescent="0.25">
      <c r="A6" s="223" t="s">
        <v>24</v>
      </c>
      <c r="B6" s="124" t="s">
        <v>49</v>
      </c>
      <c r="C6" s="124" t="s">
        <v>48</v>
      </c>
      <c r="D6" s="129" t="s">
        <v>891</v>
      </c>
      <c r="E6" s="240"/>
    </row>
    <row r="7" spans="1:10" ht="31.5" customHeight="1" x14ac:dyDescent="0.25">
      <c r="A7" s="79" t="s">
        <v>26</v>
      </c>
      <c r="B7" s="130" t="s">
        <v>916</v>
      </c>
      <c r="C7" s="130" t="s">
        <v>48</v>
      </c>
      <c r="D7" s="122" t="s">
        <v>273</v>
      </c>
      <c r="E7" s="81"/>
    </row>
    <row r="8" spans="1:10" s="239" customFormat="1" ht="31.5" x14ac:dyDescent="0.25">
      <c r="A8" s="223" t="s">
        <v>25</v>
      </c>
      <c r="B8" s="124" t="s">
        <v>50</v>
      </c>
      <c r="C8" s="124" t="s">
        <v>48</v>
      </c>
      <c r="D8" s="129" t="s">
        <v>892</v>
      </c>
      <c r="E8" s="240"/>
    </row>
    <row r="9" spans="1:10" ht="47.25" customHeight="1" x14ac:dyDescent="0.25">
      <c r="A9" s="79" t="s">
        <v>51</v>
      </c>
      <c r="B9" s="130" t="s">
        <v>917</v>
      </c>
      <c r="C9" s="130" t="s">
        <v>48</v>
      </c>
      <c r="D9" s="122" t="s">
        <v>273</v>
      </c>
      <c r="E9" s="81"/>
    </row>
    <row r="10" spans="1:10" s="241" customFormat="1" ht="47.25" x14ac:dyDescent="0.25">
      <c r="A10" s="226" t="s">
        <v>96</v>
      </c>
      <c r="B10" s="131" t="s">
        <v>54</v>
      </c>
      <c r="C10" s="131" t="s">
        <v>907</v>
      </c>
      <c r="D10" s="128" t="s">
        <v>942</v>
      </c>
      <c r="E10" s="238"/>
      <c r="F10" s="239"/>
      <c r="G10" s="239"/>
      <c r="H10" s="239"/>
      <c r="I10" s="239"/>
      <c r="J10" s="239"/>
    </row>
    <row r="11" spans="1:10" s="239" customFormat="1" ht="31.5" x14ac:dyDescent="0.25">
      <c r="A11" s="223" t="s">
        <v>57</v>
      </c>
      <c r="B11" s="124" t="s">
        <v>1015</v>
      </c>
      <c r="C11" s="124" t="s">
        <v>907</v>
      </c>
      <c r="D11" s="129" t="s">
        <v>944</v>
      </c>
      <c r="E11" s="240"/>
    </row>
    <row r="12" spans="1:10" ht="173.25" customHeight="1" x14ac:dyDescent="0.25">
      <c r="A12" s="79" t="s">
        <v>97</v>
      </c>
      <c r="B12" s="130" t="s">
        <v>131</v>
      </c>
      <c r="C12" s="130" t="s">
        <v>907</v>
      </c>
      <c r="D12" s="122" t="s">
        <v>947</v>
      </c>
      <c r="E12" s="81" t="s">
        <v>956</v>
      </c>
    </row>
    <row r="13" spans="1:10" ht="63" customHeight="1" x14ac:dyDescent="0.25">
      <c r="A13" s="79" t="s">
        <v>683</v>
      </c>
      <c r="B13" s="130" t="s">
        <v>1025</v>
      </c>
      <c r="C13" s="130" t="s">
        <v>907</v>
      </c>
      <c r="D13" s="122" t="s">
        <v>946</v>
      </c>
      <c r="E13" s="81" t="s">
        <v>957</v>
      </c>
    </row>
    <row r="14" spans="1:10" ht="31.5" customHeight="1" x14ac:dyDescent="0.25">
      <c r="A14" s="79" t="s">
        <v>684</v>
      </c>
      <c r="B14" s="130" t="s">
        <v>1023</v>
      </c>
      <c r="C14" s="130" t="s">
        <v>907</v>
      </c>
      <c r="D14" s="122" t="s">
        <v>273</v>
      </c>
      <c r="E14" s="81"/>
    </row>
    <row r="15" spans="1:10" ht="31.5" customHeight="1" x14ac:dyDescent="0.25">
      <c r="A15" s="79" t="s">
        <v>685</v>
      </c>
      <c r="B15" s="130" t="s">
        <v>852</v>
      </c>
      <c r="C15" s="130" t="s">
        <v>907</v>
      </c>
      <c r="D15" s="122" t="s">
        <v>948</v>
      </c>
      <c r="E15" s="81"/>
    </row>
    <row r="16" spans="1:10" ht="47.25" customHeight="1" x14ac:dyDescent="0.25">
      <c r="A16" s="79" t="s">
        <v>98</v>
      </c>
      <c r="B16" s="130" t="s">
        <v>853</v>
      </c>
      <c r="C16" s="130" t="s">
        <v>907</v>
      </c>
      <c r="D16" s="122" t="s">
        <v>949</v>
      </c>
      <c r="E16" s="81"/>
    </row>
    <row r="17" spans="1:10" ht="47.25" customHeight="1" x14ac:dyDescent="0.25">
      <c r="A17" s="79" t="s">
        <v>99</v>
      </c>
      <c r="B17" s="130" t="s">
        <v>854</v>
      </c>
      <c r="C17" s="130" t="s">
        <v>907</v>
      </c>
      <c r="D17" s="122" t="s">
        <v>950</v>
      </c>
      <c r="E17" s="81"/>
    </row>
    <row r="18" spans="1:10" ht="63" customHeight="1" x14ac:dyDescent="0.25">
      <c r="A18" s="79" t="s">
        <v>100</v>
      </c>
      <c r="B18" s="130" t="s">
        <v>918</v>
      </c>
      <c r="C18" s="130" t="s">
        <v>907</v>
      </c>
      <c r="D18" s="122" t="s">
        <v>273</v>
      </c>
      <c r="E18" s="81"/>
    </row>
    <row r="19" spans="1:10" ht="47.25" customHeight="1" x14ac:dyDescent="0.25">
      <c r="A19" s="79" t="s">
        <v>686</v>
      </c>
      <c r="B19" s="130" t="s">
        <v>919</v>
      </c>
      <c r="C19" s="130" t="s">
        <v>907</v>
      </c>
      <c r="D19" s="122" t="s">
        <v>951</v>
      </c>
      <c r="E19" s="81"/>
    </row>
    <row r="20" spans="1:10" ht="141.75" customHeight="1" x14ac:dyDescent="0.25">
      <c r="A20" s="79" t="s">
        <v>687</v>
      </c>
      <c r="B20" s="130" t="s">
        <v>857</v>
      </c>
      <c r="C20" s="130" t="s">
        <v>907</v>
      </c>
      <c r="D20" s="122" t="s">
        <v>952</v>
      </c>
      <c r="E20" s="81" t="s">
        <v>953</v>
      </c>
    </row>
    <row r="21" spans="1:10" ht="63" customHeight="1" x14ac:dyDescent="0.25">
      <c r="A21" s="79" t="s">
        <v>101</v>
      </c>
      <c r="B21" s="130" t="s">
        <v>858</v>
      </c>
      <c r="C21" s="130" t="s">
        <v>907</v>
      </c>
      <c r="D21" s="122" t="s">
        <v>954</v>
      </c>
      <c r="E21" s="81"/>
    </row>
    <row r="22" spans="1:10" ht="47.25" customHeight="1" x14ac:dyDescent="0.25">
      <c r="A22" s="79" t="s">
        <v>688</v>
      </c>
      <c r="B22" s="130" t="s">
        <v>920</v>
      </c>
      <c r="C22" s="130" t="s">
        <v>907</v>
      </c>
      <c r="D22" s="122" t="s">
        <v>273</v>
      </c>
      <c r="E22" s="81"/>
    </row>
    <row r="23" spans="1:10" ht="47.25" customHeight="1" x14ac:dyDescent="0.25">
      <c r="A23" s="79" t="s">
        <v>102</v>
      </c>
      <c r="B23" s="130" t="s">
        <v>860</v>
      </c>
      <c r="C23" s="130" t="s">
        <v>907</v>
      </c>
      <c r="D23" s="122" t="s">
        <v>955</v>
      </c>
      <c r="E23" s="81"/>
    </row>
    <row r="24" spans="1:10" ht="31.5" customHeight="1" x14ac:dyDescent="0.25">
      <c r="A24" s="79" t="s">
        <v>689</v>
      </c>
      <c r="B24" s="130" t="s">
        <v>791</v>
      </c>
      <c r="C24" s="130" t="s">
        <v>907</v>
      </c>
      <c r="D24" s="122" t="s">
        <v>951</v>
      </c>
      <c r="E24" s="81"/>
    </row>
    <row r="25" spans="1:10" s="242" customFormat="1" ht="47.25" x14ac:dyDescent="0.25">
      <c r="A25" s="223" t="s">
        <v>58</v>
      </c>
      <c r="B25" s="124" t="s">
        <v>1015</v>
      </c>
      <c r="C25" s="124" t="s">
        <v>912</v>
      </c>
      <c r="D25" s="129" t="s">
        <v>943</v>
      </c>
      <c r="E25" s="240"/>
      <c r="F25" s="239"/>
      <c r="G25" s="239"/>
      <c r="H25" s="239"/>
      <c r="I25" s="239"/>
      <c r="J25" s="239"/>
    </row>
    <row r="26" spans="1:10" ht="63" customHeight="1" x14ac:dyDescent="0.25">
      <c r="A26" s="79" t="s">
        <v>887</v>
      </c>
      <c r="B26" s="130" t="s">
        <v>1026</v>
      </c>
      <c r="C26" s="130" t="s">
        <v>897</v>
      </c>
      <c r="D26" s="122" t="s">
        <v>945</v>
      </c>
      <c r="E26" s="81"/>
    </row>
    <row r="27" spans="1:10" s="239" customFormat="1" ht="47.25" x14ac:dyDescent="0.25">
      <c r="A27" s="226" t="s">
        <v>59</v>
      </c>
      <c r="B27" s="132" t="s">
        <v>129</v>
      </c>
      <c r="C27" s="132" t="s">
        <v>130</v>
      </c>
      <c r="D27" s="125" t="s">
        <v>1003</v>
      </c>
      <c r="E27" s="225"/>
    </row>
    <row r="28" spans="1:10" s="242" customFormat="1" ht="47.25" x14ac:dyDescent="0.25">
      <c r="A28" s="223" t="s">
        <v>106</v>
      </c>
      <c r="B28" s="124" t="s">
        <v>925</v>
      </c>
      <c r="C28" s="243" t="s">
        <v>130</v>
      </c>
      <c r="D28" s="129" t="s">
        <v>1002</v>
      </c>
      <c r="E28" s="240"/>
      <c r="F28" s="239"/>
      <c r="G28" s="239"/>
      <c r="H28" s="239"/>
      <c r="I28" s="239"/>
      <c r="J28" s="239"/>
    </row>
    <row r="29" spans="1:10" ht="47.25" customHeight="1" x14ac:dyDescent="0.25">
      <c r="A29" s="79" t="s">
        <v>127</v>
      </c>
      <c r="B29" s="130" t="s">
        <v>921</v>
      </c>
      <c r="C29" s="218" t="s">
        <v>130</v>
      </c>
      <c r="D29" s="80" t="s">
        <v>1004</v>
      </c>
      <c r="E29" s="81"/>
    </row>
    <row r="30" spans="1:10" ht="63" customHeight="1" x14ac:dyDescent="0.25">
      <c r="A30" s="79" t="s">
        <v>212</v>
      </c>
      <c r="B30" s="130" t="s">
        <v>915</v>
      </c>
      <c r="C30" s="218" t="s">
        <v>130</v>
      </c>
      <c r="D30" s="80" t="s">
        <v>273</v>
      </c>
      <c r="E30" s="81"/>
    </row>
    <row r="31" spans="1:10" s="242" customFormat="1" ht="47.25" x14ac:dyDescent="0.25">
      <c r="A31" s="223" t="s">
        <v>107</v>
      </c>
      <c r="B31" s="124" t="s">
        <v>539</v>
      </c>
      <c r="C31" s="243" t="s">
        <v>130</v>
      </c>
      <c r="D31" s="126" t="s">
        <v>1005</v>
      </c>
      <c r="E31" s="240"/>
      <c r="F31" s="239"/>
      <c r="G31" s="239"/>
      <c r="H31" s="239"/>
      <c r="I31" s="239"/>
      <c r="J31" s="239"/>
    </row>
    <row r="32" spans="1:10" ht="63" customHeight="1" x14ac:dyDescent="0.25">
      <c r="A32" s="79" t="s">
        <v>128</v>
      </c>
      <c r="B32" s="130" t="s">
        <v>915</v>
      </c>
      <c r="C32" s="218" t="s">
        <v>130</v>
      </c>
      <c r="D32" s="80" t="s">
        <v>273</v>
      </c>
      <c r="E32" s="81"/>
    </row>
    <row r="33" spans="1:10" s="241" customFormat="1" ht="47.25" x14ac:dyDescent="0.25">
      <c r="A33" s="226" t="s">
        <v>213</v>
      </c>
      <c r="B33" s="131" t="s">
        <v>195</v>
      </c>
      <c r="C33" s="131" t="s">
        <v>196</v>
      </c>
      <c r="D33" s="125" t="s">
        <v>200</v>
      </c>
      <c r="E33" s="238"/>
      <c r="F33" s="239"/>
      <c r="G33" s="239"/>
      <c r="H33" s="239"/>
      <c r="I33" s="239"/>
      <c r="J33" s="239"/>
    </row>
    <row r="34" spans="1:10" s="242" customFormat="1" ht="31.5" x14ac:dyDescent="0.25">
      <c r="A34" s="223" t="s">
        <v>134</v>
      </c>
      <c r="B34" s="124" t="s">
        <v>197</v>
      </c>
      <c r="C34" s="124" t="s">
        <v>898</v>
      </c>
      <c r="D34" s="126" t="s">
        <v>201</v>
      </c>
      <c r="E34" s="240"/>
      <c r="F34" s="239"/>
      <c r="G34" s="239"/>
      <c r="H34" s="239"/>
      <c r="I34" s="239"/>
      <c r="J34" s="239"/>
    </row>
    <row r="35" spans="1:10" ht="31.5" customHeight="1" x14ac:dyDescent="0.25">
      <c r="A35" s="79" t="s">
        <v>162</v>
      </c>
      <c r="B35" s="130" t="s">
        <v>1027</v>
      </c>
      <c r="C35" s="130" t="s">
        <v>898</v>
      </c>
      <c r="D35" s="80" t="s">
        <v>204</v>
      </c>
      <c r="E35" s="81"/>
    </row>
    <row r="36" spans="1:10" ht="31.5" customHeight="1" x14ac:dyDescent="0.25">
      <c r="A36" s="79" t="s">
        <v>163</v>
      </c>
      <c r="B36" s="130" t="s">
        <v>1028</v>
      </c>
      <c r="C36" s="130" t="s">
        <v>898</v>
      </c>
      <c r="D36" s="80" t="s">
        <v>204</v>
      </c>
      <c r="E36" s="81"/>
    </row>
    <row r="37" spans="1:10" ht="47.25" customHeight="1" x14ac:dyDescent="0.25">
      <c r="A37" s="79" t="s">
        <v>164</v>
      </c>
      <c r="B37" s="130" t="s">
        <v>1029</v>
      </c>
      <c r="C37" s="130" t="s">
        <v>898</v>
      </c>
      <c r="D37" s="80" t="s">
        <v>204</v>
      </c>
      <c r="E37" s="81"/>
    </row>
    <row r="38" spans="1:10" ht="31.5" customHeight="1" x14ac:dyDescent="0.25">
      <c r="A38" s="79" t="s">
        <v>165</v>
      </c>
      <c r="B38" s="130" t="s">
        <v>1017</v>
      </c>
      <c r="C38" s="130" t="s">
        <v>898</v>
      </c>
      <c r="D38" s="80" t="s">
        <v>204</v>
      </c>
      <c r="E38" s="81"/>
    </row>
    <row r="39" spans="1:10" ht="31.5" customHeight="1" x14ac:dyDescent="0.25">
      <c r="A39" s="79" t="s">
        <v>166</v>
      </c>
      <c r="B39" s="130" t="s">
        <v>1031</v>
      </c>
      <c r="C39" s="130" t="s">
        <v>898</v>
      </c>
      <c r="D39" s="80" t="s">
        <v>204</v>
      </c>
      <c r="E39" s="81"/>
    </row>
    <row r="40" spans="1:10" ht="31.5" customHeight="1" x14ac:dyDescent="0.25">
      <c r="A40" s="79" t="s">
        <v>167</v>
      </c>
      <c r="B40" s="130" t="s">
        <v>1032</v>
      </c>
      <c r="C40" s="130" t="s">
        <v>898</v>
      </c>
      <c r="D40" s="80" t="s">
        <v>204</v>
      </c>
      <c r="E40" s="81"/>
    </row>
    <row r="41" spans="1:10" ht="31.5" customHeight="1" x14ac:dyDescent="0.25">
      <c r="A41" s="79" t="s">
        <v>168</v>
      </c>
      <c r="B41" s="130" t="s">
        <v>1033</v>
      </c>
      <c r="C41" s="130" t="s">
        <v>898</v>
      </c>
      <c r="D41" s="80" t="s">
        <v>205</v>
      </c>
      <c r="E41" s="81"/>
    </row>
    <row r="42" spans="1:10" ht="31.5" customHeight="1" x14ac:dyDescent="0.25">
      <c r="A42" s="79" t="s">
        <v>169</v>
      </c>
      <c r="B42" s="130" t="s">
        <v>1034</v>
      </c>
      <c r="C42" s="130" t="s">
        <v>898</v>
      </c>
      <c r="D42" s="80" t="s">
        <v>204</v>
      </c>
      <c r="E42" s="81"/>
    </row>
    <row r="43" spans="1:10" ht="31.5" customHeight="1" x14ac:dyDescent="0.25">
      <c r="A43" s="79" t="s">
        <v>170</v>
      </c>
      <c r="B43" s="130" t="s">
        <v>1035</v>
      </c>
      <c r="C43" s="130" t="s">
        <v>898</v>
      </c>
      <c r="D43" s="80" t="s">
        <v>204</v>
      </c>
      <c r="E43" s="81"/>
    </row>
    <row r="44" spans="1:10" ht="31.5" customHeight="1" x14ac:dyDescent="0.25">
      <c r="A44" s="79" t="s">
        <v>171</v>
      </c>
      <c r="B44" s="130" t="s">
        <v>1036</v>
      </c>
      <c r="C44" s="130" t="s">
        <v>898</v>
      </c>
      <c r="D44" s="80" t="s">
        <v>204</v>
      </c>
      <c r="E44" s="81"/>
    </row>
    <row r="45" spans="1:10" ht="31.5" customHeight="1" x14ac:dyDescent="0.25">
      <c r="A45" s="79" t="s">
        <v>172</v>
      </c>
      <c r="B45" s="130" t="s">
        <v>1037</v>
      </c>
      <c r="C45" s="130" t="s">
        <v>898</v>
      </c>
      <c r="D45" s="80" t="s">
        <v>204</v>
      </c>
      <c r="E45" s="81"/>
    </row>
    <row r="46" spans="1:10" ht="31.5" customHeight="1" x14ac:dyDescent="0.25">
      <c r="A46" s="79" t="s">
        <v>173</v>
      </c>
      <c r="B46" s="130" t="s">
        <v>1038</v>
      </c>
      <c r="C46" s="130" t="s">
        <v>898</v>
      </c>
      <c r="D46" s="80" t="s">
        <v>204</v>
      </c>
      <c r="E46" s="81"/>
    </row>
    <row r="47" spans="1:10" ht="31.5" customHeight="1" x14ac:dyDescent="0.25">
      <c r="A47" s="79" t="s">
        <v>174</v>
      </c>
      <c r="B47" s="130" t="s">
        <v>1039</v>
      </c>
      <c r="C47" s="130" t="s">
        <v>898</v>
      </c>
      <c r="D47" s="80" t="s">
        <v>204</v>
      </c>
      <c r="E47" s="81"/>
    </row>
    <row r="48" spans="1:10" ht="31.5" customHeight="1" x14ac:dyDescent="0.25">
      <c r="A48" s="79" t="s">
        <v>175</v>
      </c>
      <c r="B48" s="130" t="s">
        <v>1040</v>
      </c>
      <c r="C48" s="130" t="s">
        <v>898</v>
      </c>
      <c r="D48" s="80" t="s">
        <v>204</v>
      </c>
      <c r="E48" s="81"/>
    </row>
    <row r="49" spans="1:43" ht="47.25" customHeight="1" x14ac:dyDescent="0.25">
      <c r="A49" s="79" t="s">
        <v>176</v>
      </c>
      <c r="B49" s="130" t="s">
        <v>1041</v>
      </c>
      <c r="C49" s="130" t="s">
        <v>898</v>
      </c>
      <c r="D49" s="80" t="s">
        <v>204</v>
      </c>
      <c r="E49" s="81"/>
    </row>
    <row r="50" spans="1:43" ht="31.5" customHeight="1" x14ac:dyDescent="0.25">
      <c r="A50" s="79" t="s">
        <v>177</v>
      </c>
      <c r="B50" s="130" t="s">
        <v>1042</v>
      </c>
      <c r="C50" s="130" t="s">
        <v>898</v>
      </c>
      <c r="D50" s="80" t="s">
        <v>206</v>
      </c>
      <c r="E50" s="81"/>
    </row>
    <row r="51" spans="1:43" s="242" customFormat="1" ht="63" x14ac:dyDescent="0.25">
      <c r="A51" s="223" t="s">
        <v>135</v>
      </c>
      <c r="B51" s="124" t="s">
        <v>197</v>
      </c>
      <c r="C51" s="124" t="s">
        <v>899</v>
      </c>
      <c r="D51" s="126" t="s">
        <v>203</v>
      </c>
      <c r="E51" s="240"/>
      <c r="F51" s="239"/>
      <c r="G51" s="239"/>
      <c r="H51" s="239"/>
      <c r="I51" s="239"/>
      <c r="J51" s="239"/>
    </row>
    <row r="52" spans="1:43" ht="63" customHeight="1" x14ac:dyDescent="0.25">
      <c r="A52" s="79" t="s">
        <v>179</v>
      </c>
      <c r="B52" s="130" t="s">
        <v>1036</v>
      </c>
      <c r="C52" s="130" t="s">
        <v>914</v>
      </c>
      <c r="D52" s="80" t="s">
        <v>204</v>
      </c>
      <c r="E52" s="81"/>
    </row>
    <row r="53" spans="1:43" ht="63" customHeight="1" x14ac:dyDescent="0.25">
      <c r="A53" s="79" t="s">
        <v>214</v>
      </c>
      <c r="B53" s="130" t="s">
        <v>1038</v>
      </c>
      <c r="C53" s="130" t="s">
        <v>899</v>
      </c>
      <c r="D53" s="80" t="s">
        <v>207</v>
      </c>
      <c r="E53" s="81"/>
    </row>
    <row r="54" spans="1:43" s="242" customFormat="1" ht="63" x14ac:dyDescent="0.25">
      <c r="A54" s="223" t="s">
        <v>136</v>
      </c>
      <c r="B54" s="124" t="s">
        <v>198</v>
      </c>
      <c r="C54" s="124" t="s">
        <v>292</v>
      </c>
      <c r="D54" s="126" t="s">
        <v>202</v>
      </c>
      <c r="E54" s="240"/>
      <c r="F54" s="239"/>
      <c r="G54" s="239"/>
      <c r="H54" s="239"/>
      <c r="I54" s="239"/>
      <c r="J54" s="239"/>
    </row>
    <row r="55" spans="1:43" ht="63" customHeight="1" x14ac:dyDescent="0.25">
      <c r="A55" s="79" t="s">
        <v>183</v>
      </c>
      <c r="B55" s="130" t="s">
        <v>1025</v>
      </c>
      <c r="C55" s="130" t="s">
        <v>292</v>
      </c>
      <c r="D55" s="80" t="s">
        <v>204</v>
      </c>
      <c r="E55" s="81"/>
    </row>
    <row r="56" spans="1:43" ht="63" customHeight="1" x14ac:dyDescent="0.25">
      <c r="A56" s="79" t="s">
        <v>184</v>
      </c>
      <c r="B56" s="130" t="s">
        <v>1043</v>
      </c>
      <c r="C56" s="130" t="s">
        <v>292</v>
      </c>
      <c r="D56" s="80" t="s">
        <v>208</v>
      </c>
      <c r="E56" s="81"/>
    </row>
    <row r="57" spans="1:43" ht="63" customHeight="1" x14ac:dyDescent="0.25">
      <c r="A57" s="79" t="s">
        <v>215</v>
      </c>
      <c r="B57" s="130" t="s">
        <v>1031</v>
      </c>
      <c r="C57" s="130" t="s">
        <v>292</v>
      </c>
      <c r="D57" s="80" t="s">
        <v>207</v>
      </c>
      <c r="E57" s="81"/>
    </row>
    <row r="58" spans="1:43" ht="63" customHeight="1" x14ac:dyDescent="0.25">
      <c r="A58" s="79" t="s">
        <v>216</v>
      </c>
      <c r="B58" s="130" t="s">
        <v>1033</v>
      </c>
      <c r="C58" s="130" t="s">
        <v>292</v>
      </c>
      <c r="D58" s="80" t="s">
        <v>211</v>
      </c>
      <c r="E58" s="81"/>
    </row>
    <row r="59" spans="1:43" ht="63" customHeight="1" x14ac:dyDescent="0.25">
      <c r="A59" s="79" t="s">
        <v>217</v>
      </c>
      <c r="B59" s="130" t="s">
        <v>1044</v>
      </c>
      <c r="C59" s="130" t="s">
        <v>292</v>
      </c>
      <c r="D59" s="80" t="s">
        <v>210</v>
      </c>
      <c r="E59" s="81"/>
    </row>
    <row r="60" spans="1:43" ht="63" customHeight="1" x14ac:dyDescent="0.25">
      <c r="A60" s="79" t="s">
        <v>218</v>
      </c>
      <c r="B60" s="130" t="s">
        <v>1038</v>
      </c>
      <c r="C60" s="130" t="s">
        <v>292</v>
      </c>
      <c r="D60" s="80" t="s">
        <v>209</v>
      </c>
      <c r="E60" s="81"/>
    </row>
    <row r="61" spans="1:43" s="242" customFormat="1" ht="31.5" x14ac:dyDescent="0.25">
      <c r="A61" s="223" t="s">
        <v>137</v>
      </c>
      <c r="B61" s="124" t="s">
        <v>199</v>
      </c>
      <c r="C61" s="124" t="s">
        <v>898</v>
      </c>
      <c r="D61" s="126" t="s">
        <v>201</v>
      </c>
      <c r="E61" s="240"/>
      <c r="F61" s="239"/>
      <c r="G61" s="239"/>
      <c r="H61" s="239"/>
      <c r="I61" s="239"/>
      <c r="J61" s="239"/>
    </row>
    <row r="62" spans="1:43" ht="94.5" customHeight="1" x14ac:dyDescent="0.25">
      <c r="A62" s="79" t="s">
        <v>191</v>
      </c>
      <c r="B62" s="130" t="s">
        <v>1045</v>
      </c>
      <c r="C62" s="130" t="s">
        <v>898</v>
      </c>
      <c r="D62" s="80" t="s">
        <v>204</v>
      </c>
      <c r="E62" s="81"/>
    </row>
    <row r="63" spans="1:43" s="241" customFormat="1" ht="31.5" x14ac:dyDescent="0.25">
      <c r="A63" s="226" t="s">
        <v>247</v>
      </c>
      <c r="B63" s="131" t="s">
        <v>262</v>
      </c>
      <c r="C63" s="131" t="s">
        <v>900</v>
      </c>
      <c r="D63" s="125" t="s">
        <v>271</v>
      </c>
      <c r="E63" s="238"/>
      <c r="F63" s="239"/>
      <c r="G63" s="239"/>
      <c r="H63" s="239"/>
      <c r="I63" s="239"/>
      <c r="J63" s="239"/>
    </row>
    <row r="64" spans="1:43" s="242" customFormat="1" ht="31.5" x14ac:dyDescent="0.25">
      <c r="A64" s="223" t="s">
        <v>220</v>
      </c>
      <c r="B64" s="124" t="s">
        <v>922</v>
      </c>
      <c r="C64" s="124" t="s">
        <v>901</v>
      </c>
      <c r="D64" s="126" t="s">
        <v>272</v>
      </c>
      <c r="E64" s="240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</row>
    <row r="65" spans="1:10" ht="47.25" customHeight="1" x14ac:dyDescent="0.25">
      <c r="A65" s="79" t="s">
        <v>248</v>
      </c>
      <c r="B65" s="134" t="s">
        <v>1018</v>
      </c>
      <c r="C65" s="130" t="s">
        <v>901</v>
      </c>
      <c r="D65" s="80" t="s">
        <v>273</v>
      </c>
      <c r="E65" s="81"/>
    </row>
    <row r="66" spans="1:10" s="242" customFormat="1" ht="31.5" x14ac:dyDescent="0.25">
      <c r="A66" s="223" t="s">
        <v>221</v>
      </c>
      <c r="B66" s="124" t="s">
        <v>923</v>
      </c>
      <c r="C66" s="124" t="s">
        <v>900</v>
      </c>
      <c r="D66" s="126" t="s">
        <v>274</v>
      </c>
      <c r="E66" s="240"/>
      <c r="F66" s="239"/>
      <c r="G66" s="239"/>
      <c r="H66" s="239"/>
      <c r="I66" s="239"/>
      <c r="J66" s="239"/>
    </row>
    <row r="67" spans="1:10" ht="47.25" customHeight="1" x14ac:dyDescent="0.25">
      <c r="A67" s="79" t="s">
        <v>259</v>
      </c>
      <c r="B67" s="134" t="s">
        <v>1046</v>
      </c>
      <c r="C67" s="130" t="s">
        <v>900</v>
      </c>
      <c r="D67" s="80" t="s">
        <v>273</v>
      </c>
      <c r="E67" s="81"/>
    </row>
    <row r="68" spans="1:10" ht="47.25" customHeight="1" x14ac:dyDescent="0.25">
      <c r="A68" s="79" t="s">
        <v>263</v>
      </c>
      <c r="B68" s="134" t="s">
        <v>866</v>
      </c>
      <c r="C68" s="130" t="s">
        <v>900</v>
      </c>
      <c r="D68" s="80" t="s">
        <v>273</v>
      </c>
      <c r="E68" s="81"/>
    </row>
    <row r="69" spans="1:10" ht="31.5" customHeight="1" x14ac:dyDescent="0.25">
      <c r="A69" s="79" t="s">
        <v>264</v>
      </c>
      <c r="B69" s="134" t="s">
        <v>1047</v>
      </c>
      <c r="C69" s="130" t="s">
        <v>900</v>
      </c>
      <c r="D69" s="80" t="s">
        <v>273</v>
      </c>
      <c r="E69" s="81"/>
    </row>
    <row r="70" spans="1:10" ht="63" customHeight="1" x14ac:dyDescent="0.25">
      <c r="A70" s="79" t="s">
        <v>265</v>
      </c>
      <c r="B70" s="134" t="s">
        <v>867</v>
      </c>
      <c r="C70" s="130" t="s">
        <v>900</v>
      </c>
      <c r="D70" s="80" t="s">
        <v>273</v>
      </c>
      <c r="E70" s="81"/>
    </row>
    <row r="71" spans="1:10" ht="31.5" customHeight="1" x14ac:dyDescent="0.25">
      <c r="A71" s="79" t="s">
        <v>266</v>
      </c>
      <c r="B71" s="134" t="s">
        <v>861</v>
      </c>
      <c r="C71" s="130" t="s">
        <v>900</v>
      </c>
      <c r="D71" s="80" t="s">
        <v>273</v>
      </c>
      <c r="E71" s="81"/>
    </row>
    <row r="72" spans="1:10" ht="31.5" customHeight="1" x14ac:dyDescent="0.25">
      <c r="A72" s="79" t="s">
        <v>267</v>
      </c>
      <c r="B72" s="134" t="s">
        <v>862</v>
      </c>
      <c r="C72" s="130" t="s">
        <v>900</v>
      </c>
      <c r="D72" s="80" t="s">
        <v>273</v>
      </c>
      <c r="E72" s="81"/>
    </row>
    <row r="73" spans="1:10" ht="31.5" customHeight="1" x14ac:dyDescent="0.25">
      <c r="A73" s="79" t="s">
        <v>268</v>
      </c>
      <c r="B73" s="134" t="s">
        <v>863</v>
      </c>
      <c r="C73" s="130" t="s">
        <v>900</v>
      </c>
      <c r="D73" s="80" t="s">
        <v>273</v>
      </c>
      <c r="E73" s="81"/>
    </row>
    <row r="74" spans="1:10" ht="31.5" customHeight="1" x14ac:dyDescent="0.25">
      <c r="A74" s="79" t="s">
        <v>269</v>
      </c>
      <c r="B74" s="130" t="s">
        <v>864</v>
      </c>
      <c r="C74" s="130" t="s">
        <v>900</v>
      </c>
      <c r="D74" s="80" t="s">
        <v>273</v>
      </c>
      <c r="E74" s="81"/>
    </row>
    <row r="75" spans="1:10" ht="63" customHeight="1" x14ac:dyDescent="0.25">
      <c r="A75" s="79" t="s">
        <v>270</v>
      </c>
      <c r="B75" s="130" t="s">
        <v>865</v>
      </c>
      <c r="C75" s="130" t="s">
        <v>900</v>
      </c>
      <c r="D75" s="80" t="s">
        <v>273</v>
      </c>
      <c r="E75" s="81"/>
    </row>
    <row r="76" spans="1:10" s="242" customFormat="1" ht="63" x14ac:dyDescent="0.25">
      <c r="A76" s="223" t="s">
        <v>222</v>
      </c>
      <c r="B76" s="124" t="s">
        <v>924</v>
      </c>
      <c r="C76" s="124" t="s">
        <v>292</v>
      </c>
      <c r="D76" s="126" t="s">
        <v>275</v>
      </c>
      <c r="E76" s="240"/>
      <c r="F76" s="239"/>
      <c r="G76" s="239"/>
      <c r="H76" s="239"/>
      <c r="I76" s="239"/>
      <c r="J76" s="239"/>
    </row>
    <row r="77" spans="1:10" ht="63" customHeight="1" x14ac:dyDescent="0.25">
      <c r="A77" s="79" t="s">
        <v>260</v>
      </c>
      <c r="B77" s="130" t="s">
        <v>866</v>
      </c>
      <c r="C77" s="130" t="s">
        <v>292</v>
      </c>
      <c r="D77" s="80" t="s">
        <v>276</v>
      </c>
      <c r="E77" s="81"/>
    </row>
    <row r="78" spans="1:10" ht="63" customHeight="1" x14ac:dyDescent="0.25">
      <c r="A78" s="79" t="s">
        <v>261</v>
      </c>
      <c r="B78" s="130" t="s">
        <v>867</v>
      </c>
      <c r="C78" s="130" t="s">
        <v>292</v>
      </c>
      <c r="D78" s="80" t="s">
        <v>277</v>
      </c>
      <c r="E78" s="81"/>
    </row>
    <row r="79" spans="1:10" s="241" customFormat="1" ht="63" x14ac:dyDescent="0.25">
      <c r="A79" s="226" t="s">
        <v>291</v>
      </c>
      <c r="B79" s="131" t="s">
        <v>278</v>
      </c>
      <c r="C79" s="131" t="s">
        <v>292</v>
      </c>
      <c r="D79" s="125" t="s">
        <v>297</v>
      </c>
      <c r="E79" s="238"/>
      <c r="F79" s="239"/>
      <c r="G79" s="239"/>
      <c r="H79" s="239"/>
      <c r="I79" s="239"/>
      <c r="J79" s="239"/>
    </row>
    <row r="80" spans="1:10" s="242" customFormat="1" ht="63" x14ac:dyDescent="0.25">
      <c r="A80" s="223" t="s">
        <v>281</v>
      </c>
      <c r="B80" s="124" t="s">
        <v>925</v>
      </c>
      <c r="C80" s="124" t="s">
        <v>292</v>
      </c>
      <c r="D80" s="126" t="s">
        <v>299</v>
      </c>
      <c r="E80" s="240"/>
      <c r="F80" s="239"/>
      <c r="G80" s="239"/>
      <c r="H80" s="239"/>
      <c r="I80" s="239"/>
      <c r="J80" s="239"/>
    </row>
    <row r="81" spans="1:10" ht="63" customHeight="1" x14ac:dyDescent="0.25">
      <c r="A81" s="79" t="s">
        <v>293</v>
      </c>
      <c r="B81" s="134" t="s">
        <v>964</v>
      </c>
      <c r="C81" s="130" t="s">
        <v>292</v>
      </c>
      <c r="D81" s="80" t="s">
        <v>300</v>
      </c>
      <c r="E81" s="81"/>
    </row>
    <row r="82" spans="1:10" ht="63" customHeight="1" x14ac:dyDescent="0.25">
      <c r="A82" s="79" t="s">
        <v>294</v>
      </c>
      <c r="B82" s="134" t="s">
        <v>965</v>
      </c>
      <c r="C82" s="130" t="s">
        <v>292</v>
      </c>
      <c r="D82" s="80" t="s">
        <v>301</v>
      </c>
      <c r="E82" s="81"/>
    </row>
    <row r="83" spans="1:10" ht="78.75" x14ac:dyDescent="0.25">
      <c r="A83" s="79" t="s">
        <v>295</v>
      </c>
      <c r="B83" s="134" t="s">
        <v>966</v>
      </c>
      <c r="C83" s="130" t="s">
        <v>292</v>
      </c>
      <c r="D83" s="80" t="s">
        <v>302</v>
      </c>
      <c r="E83" s="81"/>
    </row>
    <row r="84" spans="1:10" s="242" customFormat="1" ht="63" x14ac:dyDescent="0.25">
      <c r="A84" s="223" t="s">
        <v>282</v>
      </c>
      <c r="B84" s="124" t="s">
        <v>1014</v>
      </c>
      <c r="C84" s="124" t="s">
        <v>292</v>
      </c>
      <c r="D84" s="126" t="s">
        <v>298</v>
      </c>
      <c r="E84" s="240"/>
      <c r="F84" s="239"/>
      <c r="G84" s="239"/>
      <c r="H84" s="239"/>
      <c r="I84" s="239"/>
      <c r="J84" s="239"/>
    </row>
    <row r="85" spans="1:10" ht="63" x14ac:dyDescent="0.25">
      <c r="A85" s="79" t="s">
        <v>296</v>
      </c>
      <c r="B85" s="130" t="s">
        <v>916</v>
      </c>
      <c r="C85" s="130" t="s">
        <v>292</v>
      </c>
      <c r="D85" s="80" t="s">
        <v>273</v>
      </c>
      <c r="E85" s="81"/>
    </row>
    <row r="86" spans="1:10" s="241" customFormat="1" ht="31.5" x14ac:dyDescent="0.25">
      <c r="A86" s="226" t="s">
        <v>303</v>
      </c>
      <c r="B86" s="131" t="s">
        <v>309</v>
      </c>
      <c r="C86" s="131" t="s">
        <v>902</v>
      </c>
      <c r="D86" s="125" t="s">
        <v>320</v>
      </c>
      <c r="E86" s="238"/>
      <c r="F86" s="239"/>
      <c r="G86" s="239"/>
      <c r="H86" s="239"/>
      <c r="I86" s="239"/>
      <c r="J86" s="239"/>
    </row>
    <row r="87" spans="1:10" s="239" customFormat="1" ht="31.5" x14ac:dyDescent="0.25">
      <c r="A87" s="223" t="s">
        <v>304</v>
      </c>
      <c r="B87" s="124" t="s">
        <v>197</v>
      </c>
      <c r="C87" s="124" t="s">
        <v>902</v>
      </c>
      <c r="D87" s="126" t="s">
        <v>321</v>
      </c>
      <c r="E87" s="240"/>
    </row>
    <row r="88" spans="1:10" ht="31.5" x14ac:dyDescent="0.25">
      <c r="A88" s="79" t="s">
        <v>324</v>
      </c>
      <c r="B88" s="134" t="s">
        <v>967</v>
      </c>
      <c r="C88" s="130" t="s">
        <v>902</v>
      </c>
      <c r="D88" s="80" t="s">
        <v>322</v>
      </c>
      <c r="E88" s="81"/>
    </row>
    <row r="89" spans="1:10" ht="31.5" x14ac:dyDescent="0.25">
      <c r="A89" s="79" t="s">
        <v>325</v>
      </c>
      <c r="B89" s="134" t="s">
        <v>968</v>
      </c>
      <c r="C89" s="130" t="s">
        <v>902</v>
      </c>
      <c r="D89" s="80" t="s">
        <v>300</v>
      </c>
      <c r="E89" s="81"/>
    </row>
    <row r="90" spans="1:10" s="242" customFormat="1" ht="31.5" x14ac:dyDescent="0.25">
      <c r="A90" s="223" t="s">
        <v>305</v>
      </c>
      <c r="B90" s="124" t="s">
        <v>539</v>
      </c>
      <c r="C90" s="124" t="s">
        <v>903</v>
      </c>
      <c r="D90" s="126" t="s">
        <v>272</v>
      </c>
      <c r="E90" s="240"/>
      <c r="F90" s="239"/>
      <c r="G90" s="239"/>
      <c r="H90" s="239"/>
      <c r="I90" s="239"/>
      <c r="J90" s="239"/>
    </row>
    <row r="91" spans="1:10" ht="31.5" x14ac:dyDescent="0.25">
      <c r="A91" s="79" t="s">
        <v>328</v>
      </c>
      <c r="B91" s="130" t="s">
        <v>968</v>
      </c>
      <c r="C91" s="130" t="s">
        <v>903</v>
      </c>
      <c r="D91" s="80" t="s">
        <v>273</v>
      </c>
      <c r="E91" s="81"/>
    </row>
    <row r="92" spans="1:10" s="242" customFormat="1" ht="63" x14ac:dyDescent="0.25">
      <c r="A92" s="223" t="s">
        <v>306</v>
      </c>
      <c r="B92" s="124" t="s">
        <v>197</v>
      </c>
      <c r="C92" s="124" t="s">
        <v>914</v>
      </c>
      <c r="D92" s="126" t="s">
        <v>323</v>
      </c>
      <c r="E92" s="240"/>
      <c r="F92" s="239"/>
      <c r="G92" s="239"/>
      <c r="H92" s="239"/>
      <c r="I92" s="239"/>
      <c r="J92" s="239"/>
    </row>
    <row r="93" spans="1:10" ht="63" x14ac:dyDescent="0.25">
      <c r="A93" s="79" t="s">
        <v>326</v>
      </c>
      <c r="B93" s="130" t="s">
        <v>1019</v>
      </c>
      <c r="C93" s="130" t="s">
        <v>899</v>
      </c>
      <c r="D93" s="80" t="s">
        <v>300</v>
      </c>
      <c r="E93" s="81"/>
    </row>
    <row r="94" spans="1:10" ht="63" x14ac:dyDescent="0.25">
      <c r="A94" s="79" t="s">
        <v>327</v>
      </c>
      <c r="B94" s="130" t="s">
        <v>929</v>
      </c>
      <c r="C94" s="130" t="s">
        <v>914</v>
      </c>
      <c r="D94" s="80" t="s">
        <v>300</v>
      </c>
      <c r="E94" s="81"/>
    </row>
    <row r="95" spans="1:10" s="241" customFormat="1" ht="47.25" x14ac:dyDescent="0.25">
      <c r="A95" s="226" t="s">
        <v>330</v>
      </c>
      <c r="B95" s="131" t="s">
        <v>329</v>
      </c>
      <c r="C95" s="131" t="s">
        <v>910</v>
      </c>
      <c r="D95" s="125" t="s">
        <v>355</v>
      </c>
      <c r="E95" s="238"/>
      <c r="F95" s="239"/>
      <c r="G95" s="239"/>
      <c r="H95" s="239"/>
      <c r="I95" s="239"/>
      <c r="J95" s="239"/>
    </row>
    <row r="96" spans="1:10" s="242" customFormat="1" ht="47.25" x14ac:dyDescent="0.25">
      <c r="A96" s="223" t="s">
        <v>331</v>
      </c>
      <c r="B96" s="124" t="s">
        <v>922</v>
      </c>
      <c r="C96" s="124" t="s">
        <v>910</v>
      </c>
      <c r="D96" s="126" t="s">
        <v>356</v>
      </c>
      <c r="E96" s="240"/>
      <c r="F96" s="239"/>
      <c r="G96" s="239"/>
      <c r="H96" s="239"/>
      <c r="I96" s="239"/>
      <c r="J96" s="239"/>
    </row>
    <row r="97" spans="1:10" ht="47.25" x14ac:dyDescent="0.25">
      <c r="A97" s="79" t="s">
        <v>350</v>
      </c>
      <c r="B97" s="130" t="s">
        <v>793</v>
      </c>
      <c r="C97" s="130" t="s">
        <v>910</v>
      </c>
      <c r="D97" s="80" t="s">
        <v>359</v>
      </c>
      <c r="E97" s="81"/>
    </row>
    <row r="98" spans="1:10" ht="78.75" x14ac:dyDescent="0.25">
      <c r="A98" s="79" t="s">
        <v>351</v>
      </c>
      <c r="B98" s="130" t="s">
        <v>969</v>
      </c>
      <c r="C98" s="130" t="s">
        <v>910</v>
      </c>
      <c r="D98" s="80" t="s">
        <v>273</v>
      </c>
      <c r="E98" s="81"/>
    </row>
    <row r="99" spans="1:10" ht="63" x14ac:dyDescent="0.25">
      <c r="A99" s="79" t="s">
        <v>352</v>
      </c>
      <c r="B99" s="130" t="s">
        <v>970</v>
      </c>
      <c r="C99" s="130" t="s">
        <v>910</v>
      </c>
      <c r="D99" s="80" t="s">
        <v>360</v>
      </c>
      <c r="E99" s="81"/>
    </row>
    <row r="100" spans="1:10" s="242" customFormat="1" ht="31.5" x14ac:dyDescent="0.25">
      <c r="A100" s="223" t="s">
        <v>333</v>
      </c>
      <c r="B100" s="124" t="s">
        <v>922</v>
      </c>
      <c r="C100" s="124" t="s">
        <v>900</v>
      </c>
      <c r="D100" s="126" t="s">
        <v>357</v>
      </c>
      <c r="E100" s="240"/>
      <c r="F100" s="239"/>
      <c r="G100" s="239"/>
      <c r="H100" s="239"/>
      <c r="I100" s="239"/>
      <c r="J100" s="239"/>
    </row>
    <row r="101" spans="1:10" ht="31.5" x14ac:dyDescent="0.25">
      <c r="A101" s="227" t="s">
        <v>353</v>
      </c>
      <c r="B101" s="202" t="s">
        <v>971</v>
      </c>
      <c r="C101" s="202" t="s">
        <v>900</v>
      </c>
      <c r="D101" s="203" t="s">
        <v>300</v>
      </c>
      <c r="E101" s="206"/>
    </row>
    <row r="102" spans="1:10" s="242" customFormat="1" ht="47.25" x14ac:dyDescent="0.25">
      <c r="A102" s="220" t="s">
        <v>335</v>
      </c>
      <c r="B102" s="216" t="s">
        <v>1009</v>
      </c>
      <c r="C102" s="216" t="s">
        <v>912</v>
      </c>
      <c r="D102" s="197" t="s">
        <v>358</v>
      </c>
      <c r="E102" s="222"/>
      <c r="F102" s="239"/>
      <c r="G102" s="239"/>
      <c r="H102" s="239"/>
      <c r="I102" s="239"/>
      <c r="J102" s="239"/>
    </row>
    <row r="103" spans="1:10" ht="47.25" x14ac:dyDescent="0.25">
      <c r="A103" s="228" t="s">
        <v>354</v>
      </c>
      <c r="B103" s="209" t="s">
        <v>972</v>
      </c>
      <c r="C103" s="209" t="s">
        <v>897</v>
      </c>
      <c r="D103" s="210" t="s">
        <v>361</v>
      </c>
      <c r="E103" s="214"/>
    </row>
    <row r="104" spans="1:10" s="241" customFormat="1" ht="63" x14ac:dyDescent="0.25">
      <c r="A104" s="226" t="s">
        <v>663</v>
      </c>
      <c r="B104" s="131" t="s">
        <v>367</v>
      </c>
      <c r="C104" s="131" t="s">
        <v>963</v>
      </c>
      <c r="D104" s="125" t="s">
        <v>355</v>
      </c>
      <c r="E104" s="238"/>
      <c r="F104" s="239"/>
      <c r="G104" s="239"/>
      <c r="H104" s="239"/>
      <c r="I104" s="239"/>
      <c r="J104" s="239"/>
    </row>
    <row r="105" spans="1:10" s="242" customFormat="1" ht="63" x14ac:dyDescent="0.25">
      <c r="A105" s="223" t="s">
        <v>363</v>
      </c>
      <c r="B105" s="124" t="s">
        <v>199</v>
      </c>
      <c r="C105" s="124" t="s">
        <v>963</v>
      </c>
      <c r="D105" s="126" t="s">
        <v>381</v>
      </c>
      <c r="E105" s="240"/>
      <c r="F105" s="239"/>
      <c r="G105" s="239"/>
      <c r="H105" s="239"/>
      <c r="I105" s="239"/>
      <c r="J105" s="239"/>
    </row>
    <row r="106" spans="1:10" ht="63" x14ac:dyDescent="0.25">
      <c r="A106" s="79" t="s">
        <v>694</v>
      </c>
      <c r="B106" s="130" t="s">
        <v>1001</v>
      </c>
      <c r="C106" s="130" t="s">
        <v>963</v>
      </c>
      <c r="D106" s="80" t="s">
        <v>562</v>
      </c>
      <c r="E106" s="81"/>
    </row>
    <row r="107" spans="1:10" ht="63" x14ac:dyDescent="0.25">
      <c r="A107" s="79" t="s">
        <v>695</v>
      </c>
      <c r="B107" s="130" t="s">
        <v>1048</v>
      </c>
      <c r="C107" s="130" t="s">
        <v>963</v>
      </c>
      <c r="D107" s="80" t="s">
        <v>382</v>
      </c>
      <c r="E107" s="81"/>
    </row>
    <row r="108" spans="1:10" ht="63" x14ac:dyDescent="0.25">
      <c r="A108" s="79" t="s">
        <v>696</v>
      </c>
      <c r="B108" s="130" t="s">
        <v>1040</v>
      </c>
      <c r="C108" s="130" t="s">
        <v>963</v>
      </c>
      <c r="D108" s="80" t="s">
        <v>273</v>
      </c>
      <c r="E108" s="81"/>
    </row>
    <row r="109" spans="1:10" ht="63" x14ac:dyDescent="0.25">
      <c r="A109" s="79" t="s">
        <v>958</v>
      </c>
      <c r="B109" s="130" t="s">
        <v>1049</v>
      </c>
      <c r="C109" s="130" t="s">
        <v>963</v>
      </c>
      <c r="D109" s="80" t="s">
        <v>206</v>
      </c>
      <c r="E109" s="81"/>
    </row>
    <row r="110" spans="1:10" s="242" customFormat="1" ht="31.5" x14ac:dyDescent="0.25">
      <c r="A110" s="223" t="s">
        <v>364</v>
      </c>
      <c r="B110" s="124" t="s">
        <v>199</v>
      </c>
      <c r="C110" s="124" t="s">
        <v>898</v>
      </c>
      <c r="D110" s="126" t="s">
        <v>563</v>
      </c>
      <c r="E110" s="240"/>
      <c r="F110" s="239"/>
      <c r="G110" s="239"/>
      <c r="H110" s="239"/>
      <c r="I110" s="239"/>
      <c r="J110" s="239"/>
    </row>
    <row r="111" spans="1:10" ht="63" x14ac:dyDescent="0.25">
      <c r="A111" s="79" t="s">
        <v>697</v>
      </c>
      <c r="B111" s="130" t="s">
        <v>1001</v>
      </c>
      <c r="C111" s="130" t="s">
        <v>898</v>
      </c>
      <c r="D111" s="80" t="s">
        <v>564</v>
      </c>
      <c r="E111" s="81"/>
    </row>
    <row r="112" spans="1:10" s="242" customFormat="1" ht="63" x14ac:dyDescent="0.25">
      <c r="A112" s="223" t="s">
        <v>365</v>
      </c>
      <c r="B112" s="124" t="s">
        <v>197</v>
      </c>
      <c r="C112" s="124" t="s">
        <v>963</v>
      </c>
      <c r="D112" s="126" t="s">
        <v>272</v>
      </c>
      <c r="E112" s="240"/>
      <c r="F112" s="239"/>
      <c r="G112" s="239"/>
      <c r="H112" s="239"/>
      <c r="I112" s="239"/>
      <c r="J112" s="239"/>
    </row>
    <row r="113" spans="1:10" ht="63" x14ac:dyDescent="0.25">
      <c r="A113" s="79" t="s">
        <v>698</v>
      </c>
      <c r="B113" s="130" t="s">
        <v>868</v>
      </c>
      <c r="C113" s="137" t="s">
        <v>963</v>
      </c>
      <c r="D113" s="80" t="s">
        <v>273</v>
      </c>
      <c r="E113" s="81"/>
    </row>
    <row r="114" spans="1:10" s="241" customFormat="1" ht="47.25" x14ac:dyDescent="0.25">
      <c r="A114" s="226" t="s">
        <v>664</v>
      </c>
      <c r="B114" s="131" t="s">
        <v>930</v>
      </c>
      <c r="C114" s="131" t="s">
        <v>903</v>
      </c>
      <c r="D114" s="125" t="s">
        <v>560</v>
      </c>
      <c r="E114" s="238"/>
      <c r="F114" s="239"/>
      <c r="G114" s="239"/>
      <c r="H114" s="239"/>
      <c r="I114" s="239"/>
      <c r="J114" s="239"/>
    </row>
    <row r="115" spans="1:10" s="242" customFormat="1" ht="31.5" x14ac:dyDescent="0.25">
      <c r="A115" s="223" t="s">
        <v>384</v>
      </c>
      <c r="B115" s="124" t="s">
        <v>197</v>
      </c>
      <c r="C115" s="124" t="s">
        <v>903</v>
      </c>
      <c r="D115" s="126" t="s">
        <v>274</v>
      </c>
      <c r="E115" s="240"/>
      <c r="F115" s="239"/>
      <c r="G115" s="239"/>
      <c r="H115" s="239"/>
      <c r="I115" s="239"/>
      <c r="J115" s="239"/>
    </row>
    <row r="116" spans="1:10" ht="31.5" x14ac:dyDescent="0.25">
      <c r="A116" s="79" t="s">
        <v>699</v>
      </c>
      <c r="B116" s="130" t="s">
        <v>1050</v>
      </c>
      <c r="C116" s="130" t="s">
        <v>903</v>
      </c>
      <c r="D116" s="80" t="s">
        <v>273</v>
      </c>
      <c r="E116" s="81"/>
    </row>
    <row r="117" spans="1:10" ht="47.25" x14ac:dyDescent="0.25">
      <c r="A117" s="79" t="s">
        <v>700</v>
      </c>
      <c r="B117" s="130" t="s">
        <v>1051</v>
      </c>
      <c r="C117" s="130" t="s">
        <v>903</v>
      </c>
      <c r="D117" s="80" t="s">
        <v>206</v>
      </c>
      <c r="E117" s="81"/>
    </row>
    <row r="118" spans="1:10" ht="47.25" x14ac:dyDescent="0.25">
      <c r="A118" s="79" t="s">
        <v>701</v>
      </c>
      <c r="B118" s="130" t="s">
        <v>1052</v>
      </c>
      <c r="C118" s="130" t="s">
        <v>903</v>
      </c>
      <c r="D118" s="80" t="s">
        <v>273</v>
      </c>
      <c r="E118" s="81"/>
    </row>
    <row r="119" spans="1:10" s="242" customFormat="1" ht="31.5" x14ac:dyDescent="0.25">
      <c r="A119" s="223" t="s">
        <v>385</v>
      </c>
      <c r="B119" s="124" t="s">
        <v>1010</v>
      </c>
      <c r="C119" s="124" t="s">
        <v>903</v>
      </c>
      <c r="D119" s="126" t="s">
        <v>557</v>
      </c>
      <c r="E119" s="240"/>
      <c r="F119" s="239"/>
      <c r="G119" s="239"/>
      <c r="H119" s="239"/>
      <c r="I119" s="239"/>
      <c r="J119" s="239"/>
    </row>
    <row r="120" spans="1:10" ht="47.25" x14ac:dyDescent="0.25">
      <c r="A120" s="79" t="s">
        <v>702</v>
      </c>
      <c r="B120" s="130" t="s">
        <v>1053</v>
      </c>
      <c r="C120" s="130" t="s">
        <v>903</v>
      </c>
      <c r="D120" s="80" t="s">
        <v>273</v>
      </c>
      <c r="E120" s="81"/>
    </row>
    <row r="121" spans="1:10" ht="47.25" x14ac:dyDescent="0.25">
      <c r="A121" s="79" t="s">
        <v>703</v>
      </c>
      <c r="B121" s="130" t="s">
        <v>1054</v>
      </c>
      <c r="C121" s="130" t="s">
        <v>903</v>
      </c>
      <c r="D121" s="80" t="s">
        <v>206</v>
      </c>
      <c r="E121" s="81"/>
    </row>
    <row r="122" spans="1:10" ht="31.5" x14ac:dyDescent="0.25">
      <c r="A122" s="79" t="s">
        <v>704</v>
      </c>
      <c r="B122" s="130" t="s">
        <v>1440</v>
      </c>
      <c r="C122" s="130" t="s">
        <v>903</v>
      </c>
      <c r="D122" s="80" t="s">
        <v>273</v>
      </c>
      <c r="E122" s="81"/>
    </row>
    <row r="123" spans="1:10" ht="31.5" x14ac:dyDescent="0.25">
      <c r="A123" s="79" t="s">
        <v>705</v>
      </c>
      <c r="B123" s="130" t="s">
        <v>1055</v>
      </c>
      <c r="C123" s="130" t="s">
        <v>903</v>
      </c>
      <c r="D123" s="80" t="s">
        <v>206</v>
      </c>
      <c r="E123" s="81"/>
    </row>
    <row r="124" spans="1:10" ht="47.25" x14ac:dyDescent="0.25">
      <c r="A124" s="79" t="s">
        <v>706</v>
      </c>
      <c r="B124" s="130" t="s">
        <v>1056</v>
      </c>
      <c r="C124" s="130" t="s">
        <v>903</v>
      </c>
      <c r="D124" s="80" t="s">
        <v>273</v>
      </c>
      <c r="E124" s="81"/>
    </row>
    <row r="125" spans="1:10" ht="47.25" x14ac:dyDescent="0.25">
      <c r="A125" s="79" t="s">
        <v>707</v>
      </c>
      <c r="B125" s="130" t="s">
        <v>1057</v>
      </c>
      <c r="C125" s="130" t="s">
        <v>903</v>
      </c>
      <c r="D125" s="80" t="s">
        <v>206</v>
      </c>
      <c r="E125" s="81"/>
    </row>
    <row r="126" spans="1:10" ht="31.5" x14ac:dyDescent="0.25">
      <c r="A126" s="79" t="s">
        <v>708</v>
      </c>
      <c r="B126" s="130" t="s">
        <v>1058</v>
      </c>
      <c r="C126" s="130" t="s">
        <v>903</v>
      </c>
      <c r="D126" s="80" t="s">
        <v>273</v>
      </c>
      <c r="E126" s="81"/>
    </row>
    <row r="127" spans="1:10" ht="47.25" x14ac:dyDescent="0.25">
      <c r="A127" s="79" t="s">
        <v>959</v>
      </c>
      <c r="B127" s="130" t="s">
        <v>934</v>
      </c>
      <c r="C127" s="130" t="s">
        <v>903</v>
      </c>
      <c r="D127" s="80" t="s">
        <v>273</v>
      </c>
      <c r="E127" s="81"/>
    </row>
    <row r="128" spans="1:10" s="242" customFormat="1" ht="47.25" x14ac:dyDescent="0.25">
      <c r="A128" s="223" t="s">
        <v>386</v>
      </c>
      <c r="B128" s="124" t="s">
        <v>1010</v>
      </c>
      <c r="C128" s="124" t="s">
        <v>905</v>
      </c>
      <c r="D128" s="127" t="s">
        <v>203</v>
      </c>
      <c r="E128" s="240"/>
      <c r="F128" s="239"/>
      <c r="G128" s="239"/>
      <c r="H128" s="239"/>
      <c r="I128" s="239"/>
      <c r="J128" s="239"/>
    </row>
    <row r="129" spans="1:43" ht="47.25" x14ac:dyDescent="0.25">
      <c r="A129" s="79" t="s">
        <v>709</v>
      </c>
      <c r="B129" s="130" t="s">
        <v>893</v>
      </c>
      <c r="C129" s="130" t="s">
        <v>905</v>
      </c>
      <c r="D129" s="80" t="s">
        <v>206</v>
      </c>
      <c r="E129" s="81"/>
    </row>
    <row r="130" spans="1:43" s="242" customFormat="1" ht="63" x14ac:dyDescent="0.25">
      <c r="A130" s="223" t="s">
        <v>387</v>
      </c>
      <c r="B130" s="124" t="s">
        <v>1010</v>
      </c>
      <c r="C130" s="124" t="s">
        <v>292</v>
      </c>
      <c r="D130" s="127" t="s">
        <v>558</v>
      </c>
      <c r="E130" s="240"/>
      <c r="F130" s="239"/>
      <c r="G130" s="239"/>
      <c r="H130" s="239"/>
      <c r="I130" s="239"/>
      <c r="J130" s="239"/>
    </row>
    <row r="131" spans="1:43" ht="63" x14ac:dyDescent="0.25">
      <c r="A131" s="79" t="s">
        <v>710</v>
      </c>
      <c r="B131" s="130" t="s">
        <v>894</v>
      </c>
      <c r="C131" s="130" t="s">
        <v>292</v>
      </c>
      <c r="D131" s="80" t="s">
        <v>360</v>
      </c>
      <c r="E131" s="81"/>
    </row>
    <row r="132" spans="1:43" ht="63" x14ac:dyDescent="0.25">
      <c r="A132" s="79" t="s">
        <v>711</v>
      </c>
      <c r="B132" s="130" t="s">
        <v>895</v>
      </c>
      <c r="C132" s="130" t="s">
        <v>292</v>
      </c>
      <c r="D132" s="80" t="s">
        <v>556</v>
      </c>
      <c r="E132" s="81"/>
    </row>
    <row r="133" spans="1:43" s="242" customFormat="1" ht="47.25" x14ac:dyDescent="0.25">
      <c r="A133" s="223" t="s">
        <v>388</v>
      </c>
      <c r="B133" s="124" t="s">
        <v>49</v>
      </c>
      <c r="C133" s="124" t="s">
        <v>130</v>
      </c>
      <c r="D133" s="126" t="s">
        <v>559</v>
      </c>
      <c r="E133" s="240"/>
      <c r="F133" s="239"/>
      <c r="G133" s="239"/>
      <c r="H133" s="239"/>
      <c r="I133" s="239"/>
      <c r="J133" s="239"/>
    </row>
    <row r="134" spans="1:43" ht="47.25" x14ac:dyDescent="0.25">
      <c r="A134" s="79" t="s">
        <v>712</v>
      </c>
      <c r="B134" s="134" t="s">
        <v>1059</v>
      </c>
      <c r="C134" s="130" t="s">
        <v>130</v>
      </c>
      <c r="D134" s="80" t="s">
        <v>273</v>
      </c>
      <c r="E134" s="81"/>
    </row>
    <row r="135" spans="1:43" s="241" customFormat="1" ht="47.25" x14ac:dyDescent="0.25">
      <c r="A135" s="226" t="s">
        <v>420</v>
      </c>
      <c r="B135" s="131" t="s">
        <v>419</v>
      </c>
      <c r="C135" s="131" t="s">
        <v>906</v>
      </c>
      <c r="D135" s="125" t="s">
        <v>941</v>
      </c>
      <c r="E135" s="238"/>
      <c r="F135" s="239"/>
      <c r="G135" s="239"/>
      <c r="H135" s="239"/>
      <c r="I135" s="239"/>
      <c r="J135" s="239"/>
    </row>
    <row r="136" spans="1:43" s="242" customFormat="1" ht="47.25" x14ac:dyDescent="0.25">
      <c r="A136" s="223" t="s">
        <v>421</v>
      </c>
      <c r="B136" s="124" t="s">
        <v>49</v>
      </c>
      <c r="C136" s="124" t="s">
        <v>906</v>
      </c>
      <c r="D136" s="126" t="s">
        <v>453</v>
      </c>
      <c r="E136" s="240"/>
      <c r="F136" s="239"/>
      <c r="G136" s="239"/>
      <c r="H136" s="239"/>
      <c r="I136" s="239"/>
      <c r="J136" s="239"/>
    </row>
    <row r="137" spans="1:43" ht="47.25" x14ac:dyDescent="0.25">
      <c r="A137" s="79" t="s">
        <v>713</v>
      </c>
      <c r="B137" s="130" t="s">
        <v>869</v>
      </c>
      <c r="C137" s="130" t="s">
        <v>906</v>
      </c>
      <c r="D137" s="80" t="s">
        <v>273</v>
      </c>
      <c r="E137" s="81"/>
    </row>
    <row r="138" spans="1:43" ht="47.25" x14ac:dyDescent="0.25">
      <c r="A138" s="79" t="s">
        <v>714</v>
      </c>
      <c r="B138" s="130" t="s">
        <v>870</v>
      </c>
      <c r="C138" s="130" t="s">
        <v>906</v>
      </c>
      <c r="D138" s="80" t="s">
        <v>273</v>
      </c>
      <c r="E138" s="81"/>
    </row>
    <row r="139" spans="1:43" ht="47.25" x14ac:dyDescent="0.25">
      <c r="A139" s="79" t="s">
        <v>960</v>
      </c>
      <c r="B139" s="130" t="s">
        <v>1030</v>
      </c>
      <c r="C139" s="130" t="s">
        <v>906</v>
      </c>
      <c r="D139" s="80" t="s">
        <v>273</v>
      </c>
      <c r="E139" s="81"/>
    </row>
    <row r="140" spans="1:43" ht="47.25" x14ac:dyDescent="0.25">
      <c r="A140" s="79" t="s">
        <v>961</v>
      </c>
      <c r="B140" s="130" t="s">
        <v>1060</v>
      </c>
      <c r="C140" s="130" t="s">
        <v>906</v>
      </c>
      <c r="D140" s="80" t="s">
        <v>273</v>
      </c>
      <c r="E140" s="81"/>
    </row>
    <row r="141" spans="1:43" s="242" customFormat="1" ht="31.5" x14ac:dyDescent="0.25">
      <c r="A141" s="223" t="s">
        <v>422</v>
      </c>
      <c r="B141" s="124" t="s">
        <v>49</v>
      </c>
      <c r="C141" s="124" t="s">
        <v>907</v>
      </c>
      <c r="D141" s="126" t="s">
        <v>272</v>
      </c>
      <c r="E141" s="240"/>
      <c r="F141" s="239"/>
      <c r="G141" s="239"/>
      <c r="H141" s="239"/>
      <c r="I141" s="239"/>
      <c r="J141" s="239"/>
    </row>
    <row r="142" spans="1:43" ht="47.25" x14ac:dyDescent="0.25">
      <c r="A142" s="79" t="s">
        <v>715</v>
      </c>
      <c r="B142" s="130" t="s">
        <v>869</v>
      </c>
      <c r="C142" s="130" t="s">
        <v>907</v>
      </c>
      <c r="D142" s="80" t="s">
        <v>273</v>
      </c>
      <c r="E142" s="81"/>
    </row>
    <row r="143" spans="1:43" s="242" customFormat="1" ht="31.5" x14ac:dyDescent="0.25">
      <c r="A143" s="223" t="s">
        <v>423</v>
      </c>
      <c r="B143" s="124" t="s">
        <v>49</v>
      </c>
      <c r="C143" s="124" t="s">
        <v>908</v>
      </c>
      <c r="D143" s="126" t="s">
        <v>272</v>
      </c>
      <c r="E143" s="240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39"/>
      <c r="AM143" s="239"/>
      <c r="AN143" s="239"/>
      <c r="AO143" s="239"/>
      <c r="AP143" s="239"/>
      <c r="AQ143" s="239"/>
    </row>
    <row r="144" spans="1:43" ht="31.5" x14ac:dyDescent="0.25">
      <c r="A144" s="79" t="s">
        <v>716</v>
      </c>
      <c r="B144" s="130" t="s">
        <v>450</v>
      </c>
      <c r="C144" s="130" t="s">
        <v>908</v>
      </c>
      <c r="D144" s="80" t="s">
        <v>273</v>
      </c>
      <c r="E144" s="81"/>
    </row>
    <row r="145" spans="1:10" ht="47.25" x14ac:dyDescent="0.25">
      <c r="A145" s="79" t="s">
        <v>717</v>
      </c>
      <c r="B145" s="130" t="s">
        <v>869</v>
      </c>
      <c r="C145" s="130" t="s">
        <v>908</v>
      </c>
      <c r="D145" s="80" t="s">
        <v>273</v>
      </c>
      <c r="E145" s="81"/>
    </row>
    <row r="146" spans="1:10" s="242" customFormat="1" ht="31.5" x14ac:dyDescent="0.25">
      <c r="A146" s="223" t="s">
        <v>424</v>
      </c>
      <c r="B146" s="124" t="s">
        <v>49</v>
      </c>
      <c r="C146" s="124" t="s">
        <v>48</v>
      </c>
      <c r="D146" s="126" t="s">
        <v>272</v>
      </c>
      <c r="E146" s="240"/>
      <c r="F146" s="239"/>
      <c r="G146" s="239"/>
      <c r="H146" s="239"/>
      <c r="I146" s="239"/>
      <c r="J146" s="239"/>
    </row>
    <row r="147" spans="1:10" ht="31.5" x14ac:dyDescent="0.25">
      <c r="A147" s="79" t="s">
        <v>718</v>
      </c>
      <c r="B147" s="130" t="s">
        <v>450</v>
      </c>
      <c r="C147" s="130" t="s">
        <v>48</v>
      </c>
      <c r="D147" s="80" t="s">
        <v>273</v>
      </c>
      <c r="E147" s="81"/>
    </row>
    <row r="148" spans="1:10" s="242" customFormat="1" ht="63" x14ac:dyDescent="0.25">
      <c r="A148" s="223" t="s">
        <v>425</v>
      </c>
      <c r="B148" s="124" t="s">
        <v>1014</v>
      </c>
      <c r="C148" s="124" t="s">
        <v>292</v>
      </c>
      <c r="D148" s="126" t="s">
        <v>272</v>
      </c>
      <c r="E148" s="240"/>
      <c r="F148" s="239"/>
      <c r="G148" s="239"/>
      <c r="H148" s="239"/>
      <c r="I148" s="239"/>
      <c r="J148" s="239"/>
    </row>
    <row r="149" spans="1:10" ht="63" x14ac:dyDescent="0.25">
      <c r="A149" s="79" t="s">
        <v>719</v>
      </c>
      <c r="B149" s="130" t="s">
        <v>450</v>
      </c>
      <c r="C149" s="130" t="s">
        <v>292</v>
      </c>
      <c r="D149" s="80" t="s">
        <v>273</v>
      </c>
      <c r="E149" s="81"/>
    </row>
    <row r="150" spans="1:10" s="242" customFormat="1" ht="47.25" x14ac:dyDescent="0.25">
      <c r="A150" s="223" t="s">
        <v>426</v>
      </c>
      <c r="B150" s="124" t="s">
        <v>973</v>
      </c>
      <c r="C150" s="124" t="s">
        <v>909</v>
      </c>
      <c r="D150" s="126" t="s">
        <v>272</v>
      </c>
      <c r="E150" s="240"/>
      <c r="F150" s="239"/>
      <c r="G150" s="239"/>
      <c r="H150" s="239"/>
      <c r="I150" s="239"/>
      <c r="J150" s="239"/>
    </row>
    <row r="151" spans="1:10" ht="47.25" x14ac:dyDescent="0.25">
      <c r="A151" s="79" t="s">
        <v>720</v>
      </c>
      <c r="B151" s="130" t="s">
        <v>450</v>
      </c>
      <c r="C151" s="130" t="s">
        <v>909</v>
      </c>
      <c r="D151" s="80" t="s">
        <v>273</v>
      </c>
      <c r="E151" s="81"/>
    </row>
    <row r="152" spans="1:10" s="242" customFormat="1" ht="31.5" x14ac:dyDescent="0.25">
      <c r="A152" s="223" t="s">
        <v>427</v>
      </c>
      <c r="B152" s="124" t="s">
        <v>973</v>
      </c>
      <c r="C152" s="124" t="s">
        <v>962</v>
      </c>
      <c r="D152" s="126" t="s">
        <v>272</v>
      </c>
      <c r="E152" s="240"/>
      <c r="F152" s="239"/>
      <c r="G152" s="239"/>
      <c r="H152" s="239"/>
      <c r="I152" s="239"/>
      <c r="J152" s="239"/>
    </row>
    <row r="153" spans="1:10" ht="31.5" x14ac:dyDescent="0.25">
      <c r="A153" s="79" t="s">
        <v>721</v>
      </c>
      <c r="B153" s="130" t="s">
        <v>450</v>
      </c>
      <c r="C153" s="130" t="s">
        <v>962</v>
      </c>
      <c r="D153" s="80" t="s">
        <v>273</v>
      </c>
      <c r="E153" s="81"/>
    </row>
    <row r="154" spans="1:10" s="242" customFormat="1" ht="47.25" x14ac:dyDescent="0.25">
      <c r="A154" s="223" t="s">
        <v>428</v>
      </c>
      <c r="B154" s="124" t="s">
        <v>922</v>
      </c>
      <c r="C154" s="124" t="s">
        <v>910</v>
      </c>
      <c r="D154" s="126" t="s">
        <v>272</v>
      </c>
      <c r="E154" s="240"/>
      <c r="F154" s="239"/>
      <c r="G154" s="239"/>
      <c r="H154" s="239"/>
      <c r="I154" s="239"/>
      <c r="J154" s="239"/>
    </row>
    <row r="155" spans="1:10" ht="47.25" x14ac:dyDescent="0.25">
      <c r="A155" s="227" t="s">
        <v>722</v>
      </c>
      <c r="B155" s="202" t="s">
        <v>450</v>
      </c>
      <c r="C155" s="244" t="s">
        <v>910</v>
      </c>
      <c r="D155" s="203" t="s">
        <v>273</v>
      </c>
      <c r="E155" s="206"/>
    </row>
    <row r="156" spans="1:10" s="242" customFormat="1" ht="31.5" x14ac:dyDescent="0.25">
      <c r="A156" s="220" t="s">
        <v>429</v>
      </c>
      <c r="B156" s="216" t="s">
        <v>1009</v>
      </c>
      <c r="C156" s="216" t="s">
        <v>900</v>
      </c>
      <c r="D156" s="197" t="s">
        <v>272</v>
      </c>
      <c r="E156" s="222"/>
      <c r="F156" s="239"/>
      <c r="G156" s="239"/>
      <c r="H156" s="239"/>
      <c r="I156" s="239"/>
      <c r="J156" s="239"/>
    </row>
    <row r="157" spans="1:10" ht="31.5" x14ac:dyDescent="0.25">
      <c r="A157" s="229" t="s">
        <v>723</v>
      </c>
      <c r="B157" s="211" t="s">
        <v>450</v>
      </c>
      <c r="C157" s="211" t="s">
        <v>911</v>
      </c>
      <c r="D157" s="212" t="s">
        <v>273</v>
      </c>
      <c r="E157" s="245"/>
    </row>
    <row r="158" spans="1:10" s="242" customFormat="1" ht="47.25" x14ac:dyDescent="0.25">
      <c r="A158" s="220" t="s">
        <v>430</v>
      </c>
      <c r="B158" s="216" t="s">
        <v>1009</v>
      </c>
      <c r="C158" s="216" t="s">
        <v>912</v>
      </c>
      <c r="D158" s="197" t="s">
        <v>272</v>
      </c>
      <c r="E158" s="222"/>
      <c r="F158" s="239"/>
      <c r="G158" s="239"/>
      <c r="H158" s="239"/>
      <c r="I158" s="239"/>
      <c r="J158" s="239"/>
    </row>
    <row r="159" spans="1:10" ht="47.25" x14ac:dyDescent="0.25">
      <c r="A159" s="228" t="s">
        <v>724</v>
      </c>
      <c r="B159" s="209" t="s">
        <v>450</v>
      </c>
      <c r="C159" s="209" t="s">
        <v>912</v>
      </c>
      <c r="D159" s="210" t="s">
        <v>273</v>
      </c>
      <c r="E159" s="214"/>
    </row>
    <row r="160" spans="1:10" s="248" customFormat="1" ht="47.25" x14ac:dyDescent="0.25">
      <c r="A160" s="224" t="s">
        <v>431</v>
      </c>
      <c r="B160" s="133" t="s">
        <v>197</v>
      </c>
      <c r="C160" s="133" t="s">
        <v>130</v>
      </c>
      <c r="D160" s="127" t="s">
        <v>464</v>
      </c>
      <c r="E160" s="246"/>
      <c r="F160" s="247"/>
      <c r="G160" s="247"/>
      <c r="H160" s="247"/>
      <c r="I160" s="247"/>
      <c r="J160" s="247"/>
    </row>
    <row r="161" spans="1:43" ht="47.25" x14ac:dyDescent="0.25">
      <c r="A161" s="79" t="s">
        <v>725</v>
      </c>
      <c r="B161" s="130" t="s">
        <v>450</v>
      </c>
      <c r="C161" s="130" t="s">
        <v>130</v>
      </c>
      <c r="D161" s="80" t="s">
        <v>463</v>
      </c>
      <c r="E161" s="81"/>
    </row>
    <row r="162" spans="1:43" s="248" customFormat="1" ht="31.5" x14ac:dyDescent="0.25">
      <c r="A162" s="224" t="s">
        <v>432</v>
      </c>
      <c r="B162" s="133" t="s">
        <v>197</v>
      </c>
      <c r="C162" s="133" t="s">
        <v>900</v>
      </c>
      <c r="D162" s="127" t="s">
        <v>272</v>
      </c>
      <c r="E162" s="246"/>
      <c r="F162" s="247"/>
      <c r="G162" s="247"/>
      <c r="H162" s="247"/>
      <c r="I162" s="247"/>
      <c r="J162" s="247"/>
    </row>
    <row r="163" spans="1:43" ht="31.5" x14ac:dyDescent="0.25">
      <c r="A163" s="79" t="s">
        <v>889</v>
      </c>
      <c r="B163" s="130" t="s">
        <v>450</v>
      </c>
      <c r="C163" s="130" t="s">
        <v>900</v>
      </c>
      <c r="D163" s="80" t="s">
        <v>273</v>
      </c>
      <c r="E163" s="81"/>
    </row>
    <row r="164" spans="1:43" s="248" customFormat="1" ht="47.25" x14ac:dyDescent="0.25">
      <c r="A164" s="224" t="s">
        <v>433</v>
      </c>
      <c r="B164" s="133" t="s">
        <v>197</v>
      </c>
      <c r="C164" s="124" t="s">
        <v>910</v>
      </c>
      <c r="D164" s="127" t="s">
        <v>272</v>
      </c>
      <c r="E164" s="246"/>
      <c r="F164" s="247"/>
      <c r="G164" s="247"/>
      <c r="H164" s="247"/>
      <c r="I164" s="247"/>
      <c r="J164" s="247"/>
    </row>
    <row r="165" spans="1:43" ht="47.25" x14ac:dyDescent="0.25">
      <c r="A165" s="79" t="s">
        <v>727</v>
      </c>
      <c r="B165" s="130" t="s">
        <v>450</v>
      </c>
      <c r="C165" s="130" t="s">
        <v>910</v>
      </c>
      <c r="D165" s="80" t="s">
        <v>273</v>
      </c>
      <c r="E165" s="81"/>
    </row>
    <row r="166" spans="1:43" s="248" customFormat="1" ht="31.5" x14ac:dyDescent="0.25">
      <c r="A166" s="224" t="s">
        <v>434</v>
      </c>
      <c r="B166" s="133" t="s">
        <v>197</v>
      </c>
      <c r="C166" s="133" t="s">
        <v>907</v>
      </c>
      <c r="D166" s="127" t="s">
        <v>272</v>
      </c>
      <c r="E166" s="246"/>
      <c r="F166" s="247"/>
      <c r="G166" s="247"/>
      <c r="H166" s="247"/>
      <c r="I166" s="247"/>
      <c r="J166" s="247"/>
    </row>
    <row r="167" spans="1:43" ht="31.5" x14ac:dyDescent="0.25">
      <c r="A167" s="79" t="s">
        <v>728</v>
      </c>
      <c r="B167" s="130" t="s">
        <v>450</v>
      </c>
      <c r="C167" s="130" t="s">
        <v>907</v>
      </c>
      <c r="D167" s="80" t="s">
        <v>273</v>
      </c>
      <c r="E167" s="81"/>
    </row>
    <row r="168" spans="1:43" s="248" customFormat="1" ht="31.5" x14ac:dyDescent="0.25">
      <c r="A168" s="224" t="s">
        <v>435</v>
      </c>
      <c r="B168" s="133" t="s">
        <v>539</v>
      </c>
      <c r="C168" s="133" t="s">
        <v>913</v>
      </c>
      <c r="D168" s="127" t="s">
        <v>272</v>
      </c>
      <c r="E168" s="246"/>
      <c r="F168" s="247"/>
      <c r="G168" s="247"/>
      <c r="H168" s="247"/>
      <c r="I168" s="247"/>
      <c r="J168" s="247"/>
    </row>
    <row r="169" spans="1:43" ht="31.5" x14ac:dyDescent="0.25">
      <c r="A169" s="79" t="s">
        <v>729</v>
      </c>
      <c r="B169" s="130" t="s">
        <v>450</v>
      </c>
      <c r="C169" s="130" t="s">
        <v>913</v>
      </c>
      <c r="D169" s="80" t="s">
        <v>273</v>
      </c>
      <c r="E169" s="81"/>
    </row>
    <row r="170" spans="1:43" s="248" customFormat="1" ht="31.5" x14ac:dyDescent="0.25">
      <c r="A170" s="224" t="s">
        <v>436</v>
      </c>
      <c r="B170" s="133" t="s">
        <v>197</v>
      </c>
      <c r="C170" s="133" t="s">
        <v>196</v>
      </c>
      <c r="D170" s="127" t="s">
        <v>272</v>
      </c>
      <c r="E170" s="246"/>
      <c r="F170" s="247"/>
      <c r="G170" s="247"/>
      <c r="H170" s="247"/>
      <c r="I170" s="247"/>
      <c r="J170" s="247"/>
    </row>
    <row r="171" spans="1:43" ht="31.5" x14ac:dyDescent="0.25">
      <c r="A171" s="79" t="s">
        <v>730</v>
      </c>
      <c r="B171" s="130" t="s">
        <v>450</v>
      </c>
      <c r="C171" s="130" t="s">
        <v>196</v>
      </c>
      <c r="D171" s="80" t="s">
        <v>273</v>
      </c>
      <c r="E171" s="81"/>
    </row>
    <row r="172" spans="1:43" ht="47.25" x14ac:dyDescent="0.25">
      <c r="A172" s="79" t="s">
        <v>731</v>
      </c>
      <c r="B172" s="130" t="s">
        <v>869</v>
      </c>
      <c r="C172" s="130" t="s">
        <v>196</v>
      </c>
      <c r="D172" s="80" t="s">
        <v>273</v>
      </c>
      <c r="E172" s="81"/>
    </row>
    <row r="173" spans="1:43" s="248" customFormat="1" ht="63" x14ac:dyDescent="0.25">
      <c r="A173" s="224" t="s">
        <v>437</v>
      </c>
      <c r="B173" s="133" t="s">
        <v>197</v>
      </c>
      <c r="C173" s="133" t="s">
        <v>292</v>
      </c>
      <c r="D173" s="127" t="s">
        <v>272</v>
      </c>
      <c r="E173" s="246"/>
      <c r="F173" s="247"/>
      <c r="G173" s="247"/>
      <c r="H173" s="247"/>
      <c r="I173" s="247"/>
      <c r="J173" s="247"/>
    </row>
    <row r="174" spans="1:43" ht="63" x14ac:dyDescent="0.25">
      <c r="A174" s="79" t="s">
        <v>732</v>
      </c>
      <c r="B174" s="130" t="s">
        <v>450</v>
      </c>
      <c r="C174" s="130" t="s">
        <v>292</v>
      </c>
      <c r="D174" s="80" t="s">
        <v>273</v>
      </c>
      <c r="E174" s="81"/>
    </row>
    <row r="175" spans="1:43" s="248" customFormat="1" ht="31.5" x14ac:dyDescent="0.25">
      <c r="A175" s="224" t="s">
        <v>438</v>
      </c>
      <c r="B175" s="133" t="s">
        <v>197</v>
      </c>
      <c r="C175" s="133" t="s">
        <v>908</v>
      </c>
      <c r="D175" s="127" t="s">
        <v>272</v>
      </c>
      <c r="E175" s="246"/>
      <c r="F175" s="247"/>
      <c r="G175" s="247"/>
      <c r="H175" s="247"/>
      <c r="I175" s="247"/>
      <c r="J175" s="247"/>
      <c r="K175" s="247"/>
      <c r="L175" s="247"/>
      <c r="M175" s="247"/>
      <c r="N175" s="247"/>
      <c r="O175" s="247"/>
      <c r="P175" s="247"/>
      <c r="Q175" s="247"/>
      <c r="R175" s="247"/>
      <c r="S175" s="247"/>
      <c r="T175" s="247"/>
      <c r="U175" s="247"/>
      <c r="V175" s="247"/>
      <c r="W175" s="247"/>
      <c r="X175" s="247"/>
      <c r="Y175" s="247"/>
      <c r="Z175" s="247"/>
      <c r="AA175" s="247"/>
      <c r="AB175" s="247"/>
      <c r="AC175" s="247"/>
      <c r="AD175" s="247"/>
      <c r="AE175" s="247"/>
      <c r="AF175" s="247"/>
      <c r="AG175" s="247"/>
      <c r="AH175" s="247"/>
      <c r="AI175" s="247"/>
      <c r="AJ175" s="247"/>
      <c r="AK175" s="247"/>
      <c r="AL175" s="247"/>
      <c r="AM175" s="247"/>
      <c r="AN175" s="247"/>
      <c r="AO175" s="247"/>
      <c r="AP175" s="247"/>
      <c r="AQ175" s="247"/>
    </row>
    <row r="176" spans="1:43" ht="31.5" x14ac:dyDescent="0.25">
      <c r="A176" s="79" t="s">
        <v>733</v>
      </c>
      <c r="B176" s="130" t="s">
        <v>450</v>
      </c>
      <c r="C176" s="130" t="s">
        <v>908</v>
      </c>
      <c r="D176" s="80" t="s">
        <v>273</v>
      </c>
      <c r="E176" s="81"/>
    </row>
    <row r="177" spans="1:43" s="248" customFormat="1" ht="31.5" x14ac:dyDescent="0.25">
      <c r="A177" s="224" t="s">
        <v>439</v>
      </c>
      <c r="B177" s="133" t="s">
        <v>1016</v>
      </c>
      <c r="C177" s="133" t="s">
        <v>903</v>
      </c>
      <c r="D177" s="127" t="s">
        <v>272</v>
      </c>
      <c r="E177" s="246"/>
      <c r="F177" s="247"/>
      <c r="G177" s="247"/>
      <c r="H177" s="247"/>
      <c r="I177" s="247"/>
      <c r="J177" s="247"/>
    </row>
    <row r="178" spans="1:43" ht="31.5" x14ac:dyDescent="0.25">
      <c r="A178" s="79" t="s">
        <v>734</v>
      </c>
      <c r="B178" s="130" t="s">
        <v>450</v>
      </c>
      <c r="C178" s="130" t="s">
        <v>903</v>
      </c>
      <c r="D178" s="80" t="s">
        <v>273</v>
      </c>
      <c r="E178" s="81"/>
    </row>
    <row r="179" spans="1:43" ht="47.25" x14ac:dyDescent="0.25">
      <c r="A179" s="79" t="s">
        <v>735</v>
      </c>
      <c r="B179" s="130" t="s">
        <v>869</v>
      </c>
      <c r="C179" s="130" t="s">
        <v>903</v>
      </c>
      <c r="D179" s="80" t="s">
        <v>273</v>
      </c>
      <c r="E179" s="81"/>
    </row>
    <row r="180" spans="1:43" s="242" customFormat="1" ht="31.5" x14ac:dyDescent="0.25">
      <c r="A180" s="223" t="s">
        <v>440</v>
      </c>
      <c r="B180" s="124" t="s">
        <v>199</v>
      </c>
      <c r="C180" s="124" t="s">
        <v>907</v>
      </c>
      <c r="D180" s="126" t="s">
        <v>272</v>
      </c>
      <c r="E180" s="240"/>
      <c r="F180" s="239"/>
      <c r="G180" s="239"/>
      <c r="H180" s="239"/>
      <c r="I180" s="239"/>
      <c r="J180" s="239"/>
    </row>
    <row r="181" spans="1:43" ht="31.5" x14ac:dyDescent="0.25">
      <c r="A181" s="79" t="s">
        <v>736</v>
      </c>
      <c r="B181" s="130" t="s">
        <v>450</v>
      </c>
      <c r="C181" s="130" t="s">
        <v>907</v>
      </c>
      <c r="D181" s="80" t="s">
        <v>273</v>
      </c>
      <c r="E181" s="81"/>
    </row>
    <row r="182" spans="1:43" ht="47.25" x14ac:dyDescent="0.25">
      <c r="A182" s="79" t="s">
        <v>737</v>
      </c>
      <c r="B182" s="130" t="s">
        <v>869</v>
      </c>
      <c r="C182" s="130" t="s">
        <v>907</v>
      </c>
      <c r="D182" s="80" t="s">
        <v>273</v>
      </c>
      <c r="E182" s="81"/>
    </row>
    <row r="183" spans="1:43" s="242" customFormat="1" ht="63" x14ac:dyDescent="0.25">
      <c r="A183" s="223" t="s">
        <v>441</v>
      </c>
      <c r="B183" s="124" t="s">
        <v>199</v>
      </c>
      <c r="C183" s="124" t="s">
        <v>963</v>
      </c>
      <c r="D183" s="126" t="s">
        <v>272</v>
      </c>
      <c r="E183" s="240"/>
      <c r="F183" s="239"/>
      <c r="G183" s="239"/>
      <c r="H183" s="239"/>
      <c r="I183" s="239"/>
      <c r="J183" s="239"/>
    </row>
    <row r="184" spans="1:43" ht="63" x14ac:dyDescent="0.25">
      <c r="A184" s="79" t="s">
        <v>738</v>
      </c>
      <c r="B184" s="130" t="s">
        <v>450</v>
      </c>
      <c r="C184" s="130" t="s">
        <v>963</v>
      </c>
      <c r="D184" s="80" t="s">
        <v>273</v>
      </c>
      <c r="E184" s="81"/>
    </row>
    <row r="185" spans="1:43" s="242" customFormat="1" ht="47.25" x14ac:dyDescent="0.25">
      <c r="A185" s="223" t="s">
        <v>442</v>
      </c>
      <c r="B185" s="124" t="s">
        <v>1011</v>
      </c>
      <c r="C185" s="124" t="s">
        <v>130</v>
      </c>
      <c r="D185" s="126" t="s">
        <v>272</v>
      </c>
      <c r="E185" s="240"/>
      <c r="F185" s="239"/>
      <c r="G185" s="239"/>
      <c r="H185" s="239"/>
      <c r="I185" s="239"/>
      <c r="J185" s="239"/>
    </row>
    <row r="186" spans="1:43" ht="63" x14ac:dyDescent="0.25">
      <c r="A186" s="79" t="s">
        <v>739</v>
      </c>
      <c r="B186" s="130" t="s">
        <v>1061</v>
      </c>
      <c r="C186" s="130" t="s">
        <v>130</v>
      </c>
      <c r="D186" s="80" t="s">
        <v>273</v>
      </c>
      <c r="E186" s="81"/>
    </row>
    <row r="187" spans="1:43" ht="47.25" x14ac:dyDescent="0.25">
      <c r="A187" s="79" t="s">
        <v>740</v>
      </c>
      <c r="B187" s="130" t="s">
        <v>1062</v>
      </c>
      <c r="C187" s="130" t="s">
        <v>130</v>
      </c>
      <c r="D187" s="80" t="s">
        <v>273</v>
      </c>
      <c r="E187" s="81"/>
    </row>
    <row r="188" spans="1:43" s="239" customFormat="1" ht="31.5" x14ac:dyDescent="0.25">
      <c r="A188" s="226" t="s">
        <v>586</v>
      </c>
      <c r="B188" s="131" t="s">
        <v>1012</v>
      </c>
      <c r="C188" s="131" t="s">
        <v>901</v>
      </c>
      <c r="D188" s="125" t="s">
        <v>481</v>
      </c>
      <c r="E188" s="238"/>
    </row>
    <row r="189" spans="1:43" s="242" customFormat="1" ht="31.5" x14ac:dyDescent="0.25">
      <c r="A189" s="223" t="s">
        <v>665</v>
      </c>
      <c r="B189" s="124" t="s">
        <v>49</v>
      </c>
      <c r="C189" s="124" t="s">
        <v>901</v>
      </c>
      <c r="D189" s="126" t="s">
        <v>482</v>
      </c>
      <c r="E189" s="240"/>
      <c r="F189" s="239"/>
      <c r="G189" s="239"/>
      <c r="H189" s="239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  <c r="Z189" s="239"/>
      <c r="AA189" s="239"/>
      <c r="AB189" s="239"/>
      <c r="AC189" s="239"/>
      <c r="AD189" s="239"/>
      <c r="AE189" s="239"/>
      <c r="AF189" s="239"/>
      <c r="AG189" s="239"/>
      <c r="AH189" s="239"/>
      <c r="AI189" s="239"/>
      <c r="AJ189" s="239"/>
      <c r="AK189" s="239"/>
      <c r="AL189" s="239"/>
      <c r="AM189" s="239"/>
      <c r="AN189" s="239"/>
      <c r="AO189" s="239"/>
      <c r="AP189" s="239"/>
      <c r="AQ189" s="239"/>
    </row>
    <row r="190" spans="1:43" s="249" customFormat="1" ht="31.5" x14ac:dyDescent="0.25">
      <c r="A190" s="79" t="s">
        <v>741</v>
      </c>
      <c r="B190" s="130" t="s">
        <v>1063</v>
      </c>
      <c r="C190" s="130" t="s">
        <v>901</v>
      </c>
      <c r="D190" s="80" t="s">
        <v>273</v>
      </c>
      <c r="E190" s="81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  <c r="AC190" s="237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</row>
    <row r="191" spans="1:43" ht="31.5" x14ac:dyDescent="0.25">
      <c r="A191" s="79" t="s">
        <v>742</v>
      </c>
      <c r="B191" s="130" t="s">
        <v>1064</v>
      </c>
      <c r="C191" s="130" t="s">
        <v>901</v>
      </c>
      <c r="D191" s="80" t="s">
        <v>483</v>
      </c>
      <c r="E191" s="81"/>
    </row>
    <row r="192" spans="1:43" ht="31.5" x14ac:dyDescent="0.25">
      <c r="A192" s="79" t="s">
        <v>743</v>
      </c>
      <c r="B192" s="130" t="s">
        <v>1065</v>
      </c>
      <c r="C192" s="130" t="s">
        <v>901</v>
      </c>
      <c r="D192" s="80" t="s">
        <v>301</v>
      </c>
      <c r="E192" s="81"/>
    </row>
    <row r="193" spans="1:10" ht="47.25" x14ac:dyDescent="0.25">
      <c r="A193" s="79" t="s">
        <v>744</v>
      </c>
      <c r="B193" s="130" t="s">
        <v>1066</v>
      </c>
      <c r="C193" s="130" t="s">
        <v>901</v>
      </c>
      <c r="D193" s="80" t="s">
        <v>273</v>
      </c>
      <c r="E193" s="81"/>
    </row>
    <row r="194" spans="1:10" ht="47.25" x14ac:dyDescent="0.25">
      <c r="A194" s="79" t="s">
        <v>745</v>
      </c>
      <c r="B194" s="130" t="s">
        <v>1067</v>
      </c>
      <c r="C194" s="130" t="s">
        <v>901</v>
      </c>
      <c r="D194" s="80" t="s">
        <v>273</v>
      </c>
      <c r="E194" s="81"/>
    </row>
    <row r="195" spans="1:10" ht="63" x14ac:dyDescent="0.25">
      <c r="A195" s="79" t="s">
        <v>746</v>
      </c>
      <c r="B195" s="130" t="s">
        <v>1068</v>
      </c>
      <c r="C195" s="130" t="s">
        <v>901</v>
      </c>
      <c r="D195" s="80" t="s">
        <v>273</v>
      </c>
      <c r="E195" s="81"/>
    </row>
    <row r="196" spans="1:10" ht="31.5" x14ac:dyDescent="0.25">
      <c r="A196" s="227" t="s">
        <v>940</v>
      </c>
      <c r="B196" s="202" t="s">
        <v>916</v>
      </c>
      <c r="C196" s="202" t="s">
        <v>901</v>
      </c>
      <c r="D196" s="203" t="s">
        <v>273</v>
      </c>
      <c r="E196" s="206"/>
    </row>
    <row r="197" spans="1:10" s="242" customFormat="1" ht="31.5" x14ac:dyDescent="0.25">
      <c r="A197" s="220" t="s">
        <v>669</v>
      </c>
      <c r="B197" s="216" t="s">
        <v>478</v>
      </c>
      <c r="C197" s="216" t="s">
        <v>900</v>
      </c>
      <c r="D197" s="197" t="s">
        <v>272</v>
      </c>
      <c r="E197" s="222"/>
      <c r="F197" s="239"/>
      <c r="G197" s="239"/>
      <c r="H197" s="239"/>
      <c r="I197" s="239"/>
      <c r="J197" s="239"/>
    </row>
    <row r="198" spans="1:10" ht="31.5" x14ac:dyDescent="0.25">
      <c r="A198" s="228" t="s">
        <v>747</v>
      </c>
      <c r="B198" s="209" t="s">
        <v>1063</v>
      </c>
      <c r="C198" s="209" t="s">
        <v>900</v>
      </c>
      <c r="D198" s="210" t="s">
        <v>273</v>
      </c>
      <c r="E198" s="214"/>
    </row>
    <row r="199" spans="1:10" s="242" customFormat="1" ht="31.5" x14ac:dyDescent="0.25">
      <c r="A199" s="223" t="s">
        <v>670</v>
      </c>
      <c r="B199" s="124" t="s">
        <v>479</v>
      </c>
      <c r="C199" s="124" t="s">
        <v>898</v>
      </c>
      <c r="D199" s="126" t="s">
        <v>272</v>
      </c>
      <c r="E199" s="240"/>
      <c r="F199" s="239"/>
      <c r="G199" s="239"/>
      <c r="H199" s="239"/>
      <c r="I199" s="239"/>
      <c r="J199" s="239"/>
    </row>
    <row r="200" spans="1:10" ht="31.5" x14ac:dyDescent="0.25">
      <c r="A200" s="79" t="s">
        <v>748</v>
      </c>
      <c r="B200" s="130" t="s">
        <v>1063</v>
      </c>
      <c r="C200" s="130" t="s">
        <v>898</v>
      </c>
      <c r="D200" s="80" t="s">
        <v>273</v>
      </c>
      <c r="E200" s="81"/>
    </row>
    <row r="201" spans="1:10" s="242" customFormat="1" ht="63" x14ac:dyDescent="0.25">
      <c r="A201" s="223" t="s">
        <v>671</v>
      </c>
      <c r="B201" s="124" t="s">
        <v>479</v>
      </c>
      <c r="C201" s="124" t="s">
        <v>914</v>
      </c>
      <c r="D201" s="126" t="s">
        <v>272</v>
      </c>
      <c r="E201" s="240" t="s">
        <v>480</v>
      </c>
      <c r="F201" s="239"/>
      <c r="G201" s="239"/>
      <c r="H201" s="239"/>
      <c r="I201" s="239"/>
      <c r="J201" s="239"/>
    </row>
    <row r="202" spans="1:10" ht="63" x14ac:dyDescent="0.25">
      <c r="A202" s="79" t="s">
        <v>749</v>
      </c>
      <c r="B202" s="130" t="s">
        <v>1063</v>
      </c>
      <c r="C202" s="130" t="s">
        <v>914</v>
      </c>
      <c r="D202" s="80" t="s">
        <v>273</v>
      </c>
      <c r="E202" s="81"/>
    </row>
    <row r="203" spans="1:10" s="241" customFormat="1" ht="47.25" x14ac:dyDescent="0.25">
      <c r="A203" s="226" t="s">
        <v>666</v>
      </c>
      <c r="B203" s="131" t="s">
        <v>484</v>
      </c>
      <c r="C203" s="131" t="s">
        <v>910</v>
      </c>
      <c r="D203" s="125" t="s">
        <v>510</v>
      </c>
      <c r="E203" s="238"/>
      <c r="F203" s="239"/>
      <c r="G203" s="239"/>
      <c r="H203" s="239"/>
      <c r="I203" s="239"/>
      <c r="J203" s="239"/>
    </row>
    <row r="204" spans="1:10" s="242" customFormat="1" ht="47.25" x14ac:dyDescent="0.25">
      <c r="A204" s="223" t="s">
        <v>667</v>
      </c>
      <c r="B204" s="124" t="s">
        <v>922</v>
      </c>
      <c r="C204" s="124" t="s">
        <v>910</v>
      </c>
      <c r="D204" s="126" t="s">
        <v>511</v>
      </c>
      <c r="E204" s="240"/>
      <c r="F204" s="239"/>
      <c r="G204" s="239"/>
      <c r="H204" s="239"/>
      <c r="I204" s="239"/>
      <c r="J204" s="239"/>
    </row>
    <row r="205" spans="1:10" ht="47.25" x14ac:dyDescent="0.25">
      <c r="A205" s="79" t="s">
        <v>750</v>
      </c>
      <c r="B205" s="130" t="s">
        <v>871</v>
      </c>
      <c r="C205" s="130" t="s">
        <v>910</v>
      </c>
      <c r="D205" s="80" t="s">
        <v>273</v>
      </c>
      <c r="E205" s="81"/>
    </row>
    <row r="206" spans="1:10" ht="47.25" x14ac:dyDescent="0.25">
      <c r="A206" s="79" t="s">
        <v>751</v>
      </c>
      <c r="B206" s="130" t="s">
        <v>1069</v>
      </c>
      <c r="C206" s="130" t="s">
        <v>910</v>
      </c>
      <c r="D206" s="80" t="s">
        <v>273</v>
      </c>
      <c r="E206" s="81"/>
    </row>
    <row r="207" spans="1:10" ht="47.25" x14ac:dyDescent="0.25">
      <c r="A207" s="79" t="s">
        <v>752</v>
      </c>
      <c r="B207" s="130" t="s">
        <v>1070</v>
      </c>
      <c r="C207" s="130" t="s">
        <v>910</v>
      </c>
      <c r="D207" s="80" t="s">
        <v>273</v>
      </c>
      <c r="E207" s="81"/>
    </row>
    <row r="208" spans="1:10" ht="47.25" x14ac:dyDescent="0.25">
      <c r="A208" s="79" t="s">
        <v>753</v>
      </c>
      <c r="B208" s="130" t="s">
        <v>1071</v>
      </c>
      <c r="C208" s="130" t="s">
        <v>910</v>
      </c>
      <c r="D208" s="80" t="s">
        <v>206</v>
      </c>
      <c r="E208" s="81"/>
    </row>
    <row r="209" spans="1:10" ht="47.25" x14ac:dyDescent="0.25">
      <c r="A209" s="79" t="s">
        <v>754</v>
      </c>
      <c r="B209" s="130" t="s">
        <v>1072</v>
      </c>
      <c r="C209" s="130" t="s">
        <v>910</v>
      </c>
      <c r="D209" s="80" t="s">
        <v>273</v>
      </c>
      <c r="E209" s="81"/>
    </row>
    <row r="210" spans="1:10" ht="63" x14ac:dyDescent="0.25">
      <c r="A210" s="79" t="s">
        <v>755</v>
      </c>
      <c r="B210" s="130" t="s">
        <v>1073</v>
      </c>
      <c r="C210" s="130" t="s">
        <v>910</v>
      </c>
      <c r="D210" s="80" t="s">
        <v>273</v>
      </c>
      <c r="E210" s="81"/>
    </row>
    <row r="211" spans="1:10" ht="47.25" x14ac:dyDescent="0.25">
      <c r="A211" s="79" t="s">
        <v>756</v>
      </c>
      <c r="B211" s="130" t="s">
        <v>1074</v>
      </c>
      <c r="C211" s="130" t="s">
        <v>910</v>
      </c>
      <c r="D211" s="80" t="s">
        <v>273</v>
      </c>
      <c r="E211" s="81"/>
    </row>
    <row r="212" spans="1:10" ht="47.25" x14ac:dyDescent="0.25">
      <c r="A212" s="79" t="s">
        <v>939</v>
      </c>
      <c r="B212" s="130" t="s">
        <v>896</v>
      </c>
      <c r="C212" s="130" t="s">
        <v>910</v>
      </c>
      <c r="D212" s="80" t="s">
        <v>273</v>
      </c>
      <c r="E212" s="81"/>
    </row>
    <row r="213" spans="1:10" s="239" customFormat="1" ht="63" x14ac:dyDescent="0.25">
      <c r="A213" s="226" t="s">
        <v>676</v>
      </c>
      <c r="B213" s="131" t="s">
        <v>512</v>
      </c>
      <c r="C213" s="131" t="s">
        <v>914</v>
      </c>
      <c r="D213" s="125" t="s">
        <v>552</v>
      </c>
      <c r="E213" s="238"/>
    </row>
    <row r="214" spans="1:10" s="239" customFormat="1" ht="63" x14ac:dyDescent="0.25">
      <c r="A214" s="223" t="s">
        <v>677</v>
      </c>
      <c r="B214" s="124" t="s">
        <v>538</v>
      </c>
      <c r="C214" s="124" t="s">
        <v>914</v>
      </c>
      <c r="D214" s="126" t="s">
        <v>551</v>
      </c>
      <c r="E214" s="240"/>
    </row>
    <row r="215" spans="1:10" ht="63" x14ac:dyDescent="0.25">
      <c r="A215" s="79" t="s">
        <v>757</v>
      </c>
      <c r="B215" s="135" t="s">
        <v>1075</v>
      </c>
      <c r="C215" s="130" t="s">
        <v>914</v>
      </c>
      <c r="D215" s="80" t="s">
        <v>550</v>
      </c>
      <c r="E215" s="250"/>
    </row>
    <row r="216" spans="1:10" ht="63" x14ac:dyDescent="0.25">
      <c r="A216" s="79" t="s">
        <v>758</v>
      </c>
      <c r="B216" s="135" t="s">
        <v>1076</v>
      </c>
      <c r="C216" s="130" t="s">
        <v>914</v>
      </c>
      <c r="D216" s="80" t="s">
        <v>549</v>
      </c>
      <c r="E216" s="250"/>
    </row>
    <row r="217" spans="1:10" ht="63" x14ac:dyDescent="0.25">
      <c r="A217" s="79" t="s">
        <v>759</v>
      </c>
      <c r="B217" s="135" t="s">
        <v>1077</v>
      </c>
      <c r="C217" s="130" t="s">
        <v>914</v>
      </c>
      <c r="D217" s="80" t="s">
        <v>300</v>
      </c>
      <c r="E217" s="81"/>
    </row>
    <row r="218" spans="1:10" ht="63" x14ac:dyDescent="0.25">
      <c r="A218" s="79" t="s">
        <v>760</v>
      </c>
      <c r="B218" s="135" t="s">
        <v>1078</v>
      </c>
      <c r="C218" s="130" t="s">
        <v>914</v>
      </c>
      <c r="D218" s="80" t="s">
        <v>273</v>
      </c>
      <c r="E218" s="81"/>
    </row>
    <row r="219" spans="1:10" ht="63" x14ac:dyDescent="0.25">
      <c r="A219" s="79" t="s">
        <v>761</v>
      </c>
      <c r="B219" s="135" t="s">
        <v>1079</v>
      </c>
      <c r="C219" s="130" t="s">
        <v>914</v>
      </c>
      <c r="D219" s="80" t="s">
        <v>548</v>
      </c>
      <c r="E219" s="81"/>
    </row>
    <row r="220" spans="1:10" ht="63" x14ac:dyDescent="0.25">
      <c r="A220" s="79" t="s">
        <v>762</v>
      </c>
      <c r="B220" s="135" t="s">
        <v>1080</v>
      </c>
      <c r="C220" s="130" t="s">
        <v>914</v>
      </c>
      <c r="D220" s="80" t="s">
        <v>206</v>
      </c>
      <c r="E220" s="81"/>
    </row>
    <row r="221" spans="1:10" ht="63" x14ac:dyDescent="0.25">
      <c r="A221" s="79" t="s">
        <v>763</v>
      </c>
      <c r="B221" s="135" t="s">
        <v>1081</v>
      </c>
      <c r="C221" s="130" t="s">
        <v>914</v>
      </c>
      <c r="D221" s="80" t="s">
        <v>547</v>
      </c>
      <c r="E221" s="81"/>
    </row>
    <row r="222" spans="1:10" ht="78.75" x14ac:dyDescent="0.25">
      <c r="A222" s="79" t="s">
        <v>764</v>
      </c>
      <c r="B222" s="135" t="s">
        <v>1082</v>
      </c>
      <c r="C222" s="130" t="s">
        <v>914</v>
      </c>
      <c r="D222" s="80" t="s">
        <v>273</v>
      </c>
      <c r="E222" s="81"/>
    </row>
    <row r="223" spans="1:10" ht="63" x14ac:dyDescent="0.25">
      <c r="A223" s="79" t="s">
        <v>765</v>
      </c>
      <c r="B223" s="135" t="s">
        <v>931</v>
      </c>
      <c r="C223" s="130" t="s">
        <v>914</v>
      </c>
      <c r="D223" s="80" t="s">
        <v>546</v>
      </c>
      <c r="E223" s="81"/>
    </row>
    <row r="224" spans="1:10" s="242" customFormat="1" ht="63" x14ac:dyDescent="0.25">
      <c r="A224" s="223" t="s">
        <v>766</v>
      </c>
      <c r="B224" s="124" t="s">
        <v>544</v>
      </c>
      <c r="C224" s="124" t="s">
        <v>292</v>
      </c>
      <c r="D224" s="126" t="s">
        <v>545</v>
      </c>
      <c r="E224" s="251"/>
      <c r="F224" s="239"/>
      <c r="G224" s="239"/>
      <c r="H224" s="239"/>
      <c r="I224" s="239"/>
      <c r="J224" s="239"/>
    </row>
    <row r="225" spans="1:10" ht="63" x14ac:dyDescent="0.25">
      <c r="A225" s="79" t="s">
        <v>767</v>
      </c>
      <c r="B225" s="130" t="s">
        <v>931</v>
      </c>
      <c r="C225" s="130" t="s">
        <v>292</v>
      </c>
      <c r="D225" s="80" t="s">
        <v>301</v>
      </c>
      <c r="E225" s="81"/>
    </row>
    <row r="226" spans="1:10" ht="63" x14ac:dyDescent="0.25">
      <c r="A226" s="79" t="s">
        <v>768</v>
      </c>
      <c r="B226" s="130" t="s">
        <v>931</v>
      </c>
      <c r="C226" s="130" t="s">
        <v>292</v>
      </c>
      <c r="D226" s="80" t="s">
        <v>301</v>
      </c>
      <c r="E226" s="81"/>
    </row>
    <row r="227" spans="1:10" s="242" customFormat="1" ht="63" x14ac:dyDescent="0.25">
      <c r="A227" s="223" t="s">
        <v>769</v>
      </c>
      <c r="B227" s="124" t="s">
        <v>539</v>
      </c>
      <c r="C227" s="124" t="s">
        <v>914</v>
      </c>
      <c r="D227" s="126" t="s">
        <v>543</v>
      </c>
      <c r="E227" s="240"/>
      <c r="F227" s="239"/>
      <c r="G227" s="239"/>
      <c r="H227" s="239"/>
      <c r="I227" s="239"/>
      <c r="J227" s="239"/>
    </row>
    <row r="228" spans="1:10" ht="63" x14ac:dyDescent="0.25">
      <c r="A228" s="79" t="s">
        <v>770</v>
      </c>
      <c r="B228" s="130" t="s">
        <v>932</v>
      </c>
      <c r="C228" s="130" t="s">
        <v>914</v>
      </c>
      <c r="D228" s="80" t="s">
        <v>542</v>
      </c>
      <c r="E228" s="81"/>
    </row>
    <row r="229" spans="1:10" ht="63" x14ac:dyDescent="0.25">
      <c r="A229" s="79" t="s">
        <v>771</v>
      </c>
      <c r="B229" s="130" t="s">
        <v>1083</v>
      </c>
      <c r="C229" s="130" t="s">
        <v>914</v>
      </c>
      <c r="D229" s="80" t="s">
        <v>541</v>
      </c>
      <c r="E229" s="81"/>
    </row>
    <row r="230" spans="1:10" ht="63" x14ac:dyDescent="0.25">
      <c r="A230" s="79" t="s">
        <v>772</v>
      </c>
      <c r="B230" s="130" t="s">
        <v>1084</v>
      </c>
      <c r="C230" s="130" t="s">
        <v>914</v>
      </c>
      <c r="D230" s="80" t="s">
        <v>273</v>
      </c>
      <c r="E230" s="81"/>
    </row>
    <row r="231" spans="1:10" s="242" customFormat="1" ht="63" x14ac:dyDescent="0.25">
      <c r="A231" s="223" t="s">
        <v>773</v>
      </c>
      <c r="B231" s="124" t="s">
        <v>197</v>
      </c>
      <c r="C231" s="124" t="s">
        <v>292</v>
      </c>
      <c r="D231" s="126" t="s">
        <v>540</v>
      </c>
      <c r="E231" s="240"/>
      <c r="F231" s="239"/>
      <c r="G231" s="239"/>
      <c r="H231" s="239"/>
      <c r="I231" s="239"/>
      <c r="J231" s="239"/>
    </row>
    <row r="232" spans="1:10" ht="63" x14ac:dyDescent="0.25">
      <c r="A232" s="79" t="s">
        <v>774</v>
      </c>
      <c r="B232" s="130" t="s">
        <v>1083</v>
      </c>
      <c r="C232" s="130" t="s">
        <v>292</v>
      </c>
      <c r="D232" s="80" t="s">
        <v>301</v>
      </c>
      <c r="E232" s="81"/>
    </row>
    <row r="233" spans="1:10" s="241" customFormat="1" ht="47.25" x14ac:dyDescent="0.25">
      <c r="A233" s="226" t="s">
        <v>678</v>
      </c>
      <c r="B233" s="131" t="s">
        <v>1013</v>
      </c>
      <c r="C233" s="131" t="s">
        <v>962</v>
      </c>
      <c r="D233" s="125" t="s">
        <v>585</v>
      </c>
      <c r="E233" s="238"/>
      <c r="F233" s="239"/>
      <c r="G233" s="239"/>
      <c r="H233" s="239"/>
      <c r="I233" s="239"/>
      <c r="J233" s="239"/>
    </row>
    <row r="234" spans="1:10" s="242" customFormat="1" ht="74.25" customHeight="1" x14ac:dyDescent="0.25">
      <c r="A234" s="223" t="s">
        <v>679</v>
      </c>
      <c r="B234" s="124" t="s">
        <v>973</v>
      </c>
      <c r="C234" s="124" t="s">
        <v>962</v>
      </c>
      <c r="D234" s="126" t="s">
        <v>580</v>
      </c>
      <c r="E234" s="240"/>
      <c r="F234" s="239"/>
      <c r="G234" s="239"/>
      <c r="H234" s="239"/>
      <c r="I234" s="239"/>
      <c r="J234" s="239"/>
    </row>
    <row r="235" spans="1:10" ht="47.25" x14ac:dyDescent="0.25">
      <c r="A235" s="79" t="s">
        <v>776</v>
      </c>
      <c r="B235" s="136" t="s">
        <v>1008</v>
      </c>
      <c r="C235" s="130" t="s">
        <v>962</v>
      </c>
      <c r="D235" s="80" t="s">
        <v>578</v>
      </c>
      <c r="E235" s="81"/>
    </row>
    <row r="236" spans="1:10" ht="78.75" x14ac:dyDescent="0.25">
      <c r="A236" s="79" t="s">
        <v>777</v>
      </c>
      <c r="B236" s="136" t="s">
        <v>1098</v>
      </c>
      <c r="C236" s="130" t="s">
        <v>962</v>
      </c>
      <c r="D236" s="80" t="s">
        <v>273</v>
      </c>
      <c r="E236" s="81"/>
    </row>
    <row r="237" spans="1:10" ht="63" x14ac:dyDescent="0.25">
      <c r="A237" s="79" t="s">
        <v>937</v>
      </c>
      <c r="B237" s="136" t="s">
        <v>933</v>
      </c>
      <c r="C237" s="130" t="s">
        <v>962</v>
      </c>
      <c r="D237" s="80" t="s">
        <v>579</v>
      </c>
      <c r="E237" s="81"/>
    </row>
    <row r="238" spans="1:10" ht="47.25" x14ac:dyDescent="0.25">
      <c r="A238" s="79" t="s">
        <v>936</v>
      </c>
      <c r="B238" s="136" t="s">
        <v>934</v>
      </c>
      <c r="C238" s="130" t="s">
        <v>962</v>
      </c>
      <c r="D238" s="80" t="s">
        <v>273</v>
      </c>
      <c r="E238" s="81"/>
    </row>
    <row r="239" spans="1:10" ht="47.25" x14ac:dyDescent="0.25">
      <c r="A239" s="79" t="s">
        <v>938</v>
      </c>
      <c r="B239" s="136" t="s">
        <v>935</v>
      </c>
      <c r="C239" s="130" t="s">
        <v>962</v>
      </c>
      <c r="D239" s="80" t="s">
        <v>273</v>
      </c>
      <c r="E239" s="81"/>
    </row>
    <row r="240" spans="1:10" s="242" customFormat="1" ht="47.25" x14ac:dyDescent="0.25">
      <c r="A240" s="223" t="s">
        <v>680</v>
      </c>
      <c r="B240" s="124" t="s">
        <v>973</v>
      </c>
      <c r="C240" s="124" t="s">
        <v>912</v>
      </c>
      <c r="D240" s="126" t="s">
        <v>582</v>
      </c>
      <c r="E240" s="240"/>
      <c r="F240" s="239"/>
      <c r="G240" s="239"/>
      <c r="H240" s="239"/>
      <c r="I240" s="239"/>
      <c r="J240" s="239"/>
    </row>
    <row r="241" spans="1:10" ht="63" x14ac:dyDescent="0.25">
      <c r="A241" s="227" t="s">
        <v>778</v>
      </c>
      <c r="B241" s="204" t="s">
        <v>872</v>
      </c>
      <c r="C241" s="202" t="s">
        <v>912</v>
      </c>
      <c r="D241" s="203" t="s">
        <v>583</v>
      </c>
      <c r="E241" s="206"/>
    </row>
    <row r="242" spans="1:10" s="242" customFormat="1" ht="31.5" x14ac:dyDescent="0.25">
      <c r="A242" s="220" t="s">
        <v>779</v>
      </c>
      <c r="B242" s="216" t="s">
        <v>1009</v>
      </c>
      <c r="C242" s="216" t="s">
        <v>900</v>
      </c>
      <c r="D242" s="197" t="s">
        <v>272</v>
      </c>
      <c r="E242" s="222"/>
      <c r="F242" s="239"/>
      <c r="G242" s="239"/>
      <c r="H242" s="239"/>
      <c r="I242" s="239"/>
      <c r="J242" s="239"/>
    </row>
    <row r="243" spans="1:10" ht="31.5" x14ac:dyDescent="0.25">
      <c r="A243" s="228" t="s">
        <v>780</v>
      </c>
      <c r="B243" s="213" t="s">
        <v>873</v>
      </c>
      <c r="C243" s="209" t="s">
        <v>900</v>
      </c>
      <c r="D243" s="210" t="s">
        <v>273</v>
      </c>
      <c r="E243" s="214"/>
    </row>
    <row r="244" spans="1:10" s="254" customFormat="1" ht="31.5" x14ac:dyDescent="0.25">
      <c r="A244" s="230" t="s">
        <v>1178</v>
      </c>
      <c r="B244" s="252" t="s">
        <v>1201</v>
      </c>
      <c r="C244" s="256" t="s">
        <v>900</v>
      </c>
      <c r="D244" s="205" t="s">
        <v>1267</v>
      </c>
      <c r="E244" s="253"/>
      <c r="F244" s="237"/>
      <c r="G244" s="237"/>
      <c r="H244" s="237"/>
      <c r="I244" s="237"/>
      <c r="J244" s="237"/>
    </row>
    <row r="245" spans="1:10" s="242" customFormat="1" ht="31.5" x14ac:dyDescent="0.25">
      <c r="A245" s="220" t="s">
        <v>1179</v>
      </c>
      <c r="B245" s="216" t="s">
        <v>1009</v>
      </c>
      <c r="C245" s="216" t="s">
        <v>997</v>
      </c>
      <c r="D245" s="197" t="s">
        <v>1203</v>
      </c>
      <c r="E245" s="222"/>
      <c r="F245" s="239"/>
      <c r="G245" s="239"/>
      <c r="H245" s="239"/>
      <c r="I245" s="239"/>
      <c r="J245" s="239"/>
    </row>
    <row r="246" spans="1:10" ht="31.5" x14ac:dyDescent="0.25">
      <c r="A246" s="219" t="s">
        <v>1191</v>
      </c>
      <c r="B246" s="214" t="s">
        <v>1195</v>
      </c>
      <c r="C246" s="209" t="s">
        <v>997</v>
      </c>
      <c r="D246" s="210" t="s">
        <v>273</v>
      </c>
      <c r="E246" s="214"/>
    </row>
    <row r="247" spans="1:10" ht="47.25" x14ac:dyDescent="0.25">
      <c r="A247" s="219" t="s">
        <v>1192</v>
      </c>
      <c r="B247" s="81" t="s">
        <v>1196</v>
      </c>
      <c r="C247" s="130" t="s">
        <v>997</v>
      </c>
      <c r="D247" s="80" t="s">
        <v>273</v>
      </c>
      <c r="E247" s="81"/>
    </row>
    <row r="248" spans="1:10" ht="63" x14ac:dyDescent="0.25">
      <c r="A248" s="219" t="s">
        <v>1193</v>
      </c>
      <c r="B248" s="206" t="s">
        <v>1197</v>
      </c>
      <c r="C248" s="202" t="s">
        <v>997</v>
      </c>
      <c r="D248" s="203" t="s">
        <v>1202</v>
      </c>
      <c r="E248" s="206"/>
    </row>
    <row r="249" spans="1:10" s="239" customFormat="1" ht="31.5" x14ac:dyDescent="0.25">
      <c r="A249" s="220" t="s">
        <v>1180</v>
      </c>
      <c r="B249" s="216" t="s">
        <v>1009</v>
      </c>
      <c r="C249" s="216" t="s">
        <v>900</v>
      </c>
      <c r="D249" s="197" t="s">
        <v>1239</v>
      </c>
      <c r="E249" s="222"/>
    </row>
    <row r="250" spans="1:10" ht="31.5" x14ac:dyDescent="0.25">
      <c r="A250" s="219" t="s">
        <v>1205</v>
      </c>
      <c r="B250" s="214" t="s">
        <v>1204</v>
      </c>
      <c r="C250" s="209" t="s">
        <v>900</v>
      </c>
      <c r="D250" s="210" t="s">
        <v>1244</v>
      </c>
      <c r="E250" s="214"/>
    </row>
    <row r="251" spans="1:10" ht="63" x14ac:dyDescent="0.25">
      <c r="A251" s="219" t="s">
        <v>1206</v>
      </c>
      <c r="B251" s="81" t="s">
        <v>1242</v>
      </c>
      <c r="C251" s="130" t="s">
        <v>900</v>
      </c>
      <c r="D251" s="80" t="s">
        <v>273</v>
      </c>
      <c r="E251" s="81"/>
    </row>
    <row r="252" spans="1:10" ht="47.25" x14ac:dyDescent="0.25">
      <c r="A252" s="219" t="s">
        <v>1207</v>
      </c>
      <c r="B252" s="81" t="s">
        <v>1213</v>
      </c>
      <c r="C252" s="130" t="s">
        <v>900</v>
      </c>
      <c r="D252" s="80" t="s">
        <v>273</v>
      </c>
      <c r="E252" s="81"/>
    </row>
    <row r="253" spans="1:10" ht="47.25" x14ac:dyDescent="0.25">
      <c r="A253" s="219" t="s">
        <v>1208</v>
      </c>
      <c r="B253" s="81" t="s">
        <v>1214</v>
      </c>
      <c r="C253" s="130" t="s">
        <v>900</v>
      </c>
      <c r="D253" s="80" t="s">
        <v>273</v>
      </c>
      <c r="E253" s="81"/>
    </row>
    <row r="254" spans="1:10" ht="47.25" x14ac:dyDescent="0.25">
      <c r="A254" s="219" t="s">
        <v>1209</v>
      </c>
      <c r="B254" s="81" t="s">
        <v>1241</v>
      </c>
      <c r="C254" s="130" t="s">
        <v>900</v>
      </c>
      <c r="D254" s="80" t="s">
        <v>273</v>
      </c>
      <c r="E254" s="81"/>
    </row>
    <row r="255" spans="1:10" ht="63" x14ac:dyDescent="0.25">
      <c r="A255" s="219" t="s">
        <v>1210</v>
      </c>
      <c r="B255" s="81" t="s">
        <v>1197</v>
      </c>
      <c r="C255" s="130" t="s">
        <v>900</v>
      </c>
      <c r="D255" s="80" t="s">
        <v>273</v>
      </c>
      <c r="E255" s="81"/>
    </row>
    <row r="256" spans="1:10" ht="63" x14ac:dyDescent="0.25">
      <c r="A256" s="219" t="s">
        <v>1211</v>
      </c>
      <c r="B256" s="81" t="s">
        <v>1216</v>
      </c>
      <c r="C256" s="130" t="s">
        <v>900</v>
      </c>
      <c r="D256" s="80" t="s">
        <v>1245</v>
      </c>
      <c r="E256" s="81"/>
    </row>
    <row r="257" spans="1:10" ht="47.25" x14ac:dyDescent="0.25">
      <c r="A257" s="219" t="s">
        <v>1243</v>
      </c>
      <c r="B257" s="206" t="s">
        <v>1240</v>
      </c>
      <c r="C257" s="202" t="s">
        <v>900</v>
      </c>
      <c r="D257" s="203" t="s">
        <v>273</v>
      </c>
      <c r="E257" s="206"/>
    </row>
    <row r="258" spans="1:10" s="242" customFormat="1" ht="63" x14ac:dyDescent="0.25">
      <c r="A258" s="220" t="s">
        <v>1182</v>
      </c>
      <c r="B258" s="216" t="s">
        <v>1009</v>
      </c>
      <c r="C258" s="216" t="s">
        <v>292</v>
      </c>
      <c r="D258" s="197" t="s">
        <v>1260</v>
      </c>
      <c r="E258" s="222"/>
      <c r="F258" s="239"/>
      <c r="G258" s="239"/>
      <c r="H258" s="239"/>
      <c r="I258" s="239"/>
      <c r="J258" s="239"/>
    </row>
    <row r="259" spans="1:10" ht="63" x14ac:dyDescent="0.25">
      <c r="A259" s="219" t="s">
        <v>1246</v>
      </c>
      <c r="B259" s="214" t="s">
        <v>1251</v>
      </c>
      <c r="C259" s="209" t="s">
        <v>292</v>
      </c>
      <c r="D259" s="210" t="s">
        <v>273</v>
      </c>
      <c r="E259" s="214"/>
    </row>
    <row r="260" spans="1:10" ht="63" x14ac:dyDescent="0.25">
      <c r="A260" s="219" t="s">
        <v>1247</v>
      </c>
      <c r="B260" s="81" t="s">
        <v>1252</v>
      </c>
      <c r="C260" s="130" t="s">
        <v>292</v>
      </c>
      <c r="D260" s="80" t="s">
        <v>206</v>
      </c>
      <c r="E260" s="81"/>
    </row>
    <row r="261" spans="1:10" ht="63" x14ac:dyDescent="0.25">
      <c r="A261" s="219" t="s">
        <v>1248</v>
      </c>
      <c r="B261" s="81" t="s">
        <v>1253</v>
      </c>
      <c r="C261" s="130" t="s">
        <v>292</v>
      </c>
      <c r="D261" s="80" t="s">
        <v>300</v>
      </c>
      <c r="E261" s="81"/>
    </row>
    <row r="262" spans="1:10" ht="63" x14ac:dyDescent="0.25">
      <c r="A262" s="219" t="s">
        <v>1249</v>
      </c>
      <c r="B262" s="81" t="s">
        <v>1197</v>
      </c>
      <c r="C262" s="130" t="s">
        <v>292</v>
      </c>
      <c r="D262" s="80" t="s">
        <v>1261</v>
      </c>
      <c r="E262" s="81"/>
    </row>
    <row r="263" spans="1:10" ht="63" x14ac:dyDescent="0.25">
      <c r="A263" s="219" t="s">
        <v>1250</v>
      </c>
      <c r="B263" s="206" t="s">
        <v>1254</v>
      </c>
      <c r="C263" s="202" t="s">
        <v>292</v>
      </c>
      <c r="D263" s="203" t="s">
        <v>301</v>
      </c>
      <c r="E263" s="206"/>
    </row>
    <row r="264" spans="1:10" s="242" customFormat="1" ht="46.5" customHeight="1" x14ac:dyDescent="0.25">
      <c r="A264" s="220" t="s">
        <v>1190</v>
      </c>
      <c r="B264" s="216" t="s">
        <v>1009</v>
      </c>
      <c r="C264" s="216" t="s">
        <v>912</v>
      </c>
      <c r="D264" s="197" t="s">
        <v>1265</v>
      </c>
      <c r="E264" s="222"/>
      <c r="F264" s="239"/>
      <c r="G264" s="239"/>
      <c r="H264" s="239"/>
      <c r="I264" s="239"/>
      <c r="J264" s="239"/>
    </row>
    <row r="265" spans="1:10" ht="47.25" x14ac:dyDescent="0.25">
      <c r="A265" s="219" t="s">
        <v>1262</v>
      </c>
      <c r="B265" s="237" t="s">
        <v>1196</v>
      </c>
      <c r="C265" s="209" t="s">
        <v>912</v>
      </c>
      <c r="D265" s="210" t="s">
        <v>1266</v>
      </c>
      <c r="E265" s="214"/>
    </row>
    <row r="266" spans="1:10" s="254" customFormat="1" ht="63" x14ac:dyDescent="0.25">
      <c r="A266" s="231" t="s">
        <v>1269</v>
      </c>
      <c r="B266" s="255" t="s">
        <v>1277</v>
      </c>
      <c r="C266" s="256" t="s">
        <v>1318</v>
      </c>
      <c r="D266" s="205" t="s">
        <v>1324</v>
      </c>
      <c r="E266" s="253"/>
      <c r="F266" s="237"/>
      <c r="G266" s="237"/>
      <c r="H266" s="237"/>
      <c r="I266" s="237"/>
      <c r="J266" s="237"/>
    </row>
    <row r="267" spans="1:10" s="242" customFormat="1" ht="47.25" x14ac:dyDescent="0.25">
      <c r="A267" s="221" t="s">
        <v>1270</v>
      </c>
      <c r="B267" s="216" t="s">
        <v>1009</v>
      </c>
      <c r="C267" s="216" t="s">
        <v>1318</v>
      </c>
      <c r="D267" s="197" t="s">
        <v>1325</v>
      </c>
      <c r="E267" s="222"/>
      <c r="F267" s="239"/>
      <c r="G267" s="239"/>
      <c r="H267" s="239"/>
      <c r="I267" s="239"/>
      <c r="J267" s="239"/>
    </row>
    <row r="268" spans="1:10" ht="47.25" x14ac:dyDescent="0.25">
      <c r="A268" s="232" t="s">
        <v>1287</v>
      </c>
      <c r="B268" s="214" t="s">
        <v>1281</v>
      </c>
      <c r="C268" s="209" t="s">
        <v>1318</v>
      </c>
      <c r="D268" s="210" t="s">
        <v>1320</v>
      </c>
      <c r="E268" s="214"/>
    </row>
    <row r="269" spans="1:10" ht="47.25" x14ac:dyDescent="0.25">
      <c r="A269" s="233" t="s">
        <v>1288</v>
      </c>
      <c r="B269" s="81" t="s">
        <v>1282</v>
      </c>
      <c r="C269" s="130" t="s">
        <v>1318</v>
      </c>
      <c r="D269" s="80" t="s">
        <v>1326</v>
      </c>
      <c r="E269" s="81"/>
    </row>
    <row r="270" spans="1:10" ht="47.25" x14ac:dyDescent="0.25">
      <c r="A270" s="79" t="s">
        <v>1289</v>
      </c>
      <c r="B270" s="81" t="s">
        <v>1283</v>
      </c>
      <c r="C270" s="130" t="s">
        <v>1318</v>
      </c>
      <c r="D270" s="80" t="s">
        <v>273</v>
      </c>
      <c r="E270" s="81"/>
    </row>
    <row r="271" spans="1:10" ht="47.25" x14ac:dyDescent="0.25">
      <c r="A271" s="79" t="s">
        <v>1290</v>
      </c>
      <c r="B271" s="81" t="s">
        <v>1284</v>
      </c>
      <c r="C271" s="130" t="s">
        <v>1318</v>
      </c>
      <c r="D271" s="80" t="s">
        <v>1327</v>
      </c>
      <c r="E271" s="81"/>
    </row>
    <row r="272" spans="1:10" ht="47.25" x14ac:dyDescent="0.25">
      <c r="A272" s="80" t="s">
        <v>1291</v>
      </c>
      <c r="B272" s="81" t="s">
        <v>1285</v>
      </c>
      <c r="C272" s="130" t="s">
        <v>1318</v>
      </c>
      <c r="D272" s="80" t="s">
        <v>1321</v>
      </c>
      <c r="E272" s="81"/>
    </row>
    <row r="273" spans="1:10" ht="47.25" x14ac:dyDescent="0.25">
      <c r="A273" s="80" t="s">
        <v>1292</v>
      </c>
      <c r="B273" s="81" t="s">
        <v>1286</v>
      </c>
      <c r="C273" s="130" t="s">
        <v>1318</v>
      </c>
      <c r="D273" s="80" t="s">
        <v>273</v>
      </c>
      <c r="E273" s="81"/>
    </row>
    <row r="274" spans="1:10" s="242" customFormat="1" ht="47.25" x14ac:dyDescent="0.25">
      <c r="A274" s="223" t="s">
        <v>1274</v>
      </c>
      <c r="B274" s="240" t="s">
        <v>199</v>
      </c>
      <c r="C274" s="124" t="s">
        <v>1318</v>
      </c>
      <c r="D274" s="126" t="s">
        <v>1322</v>
      </c>
      <c r="E274" s="240"/>
      <c r="F274" s="239"/>
      <c r="G274" s="239"/>
      <c r="H274" s="239"/>
      <c r="I274" s="239"/>
      <c r="J274" s="239"/>
    </row>
    <row r="275" spans="1:10" ht="47.25" x14ac:dyDescent="0.25">
      <c r="A275" s="227" t="s">
        <v>1308</v>
      </c>
      <c r="B275" s="206" t="s">
        <v>1439</v>
      </c>
      <c r="C275" s="202" t="s">
        <v>1318</v>
      </c>
      <c r="D275" s="203" t="s">
        <v>273</v>
      </c>
      <c r="E275" s="206"/>
    </row>
    <row r="276" spans="1:10" s="242" customFormat="1" ht="63" x14ac:dyDescent="0.25">
      <c r="A276" s="220" t="s">
        <v>1275</v>
      </c>
      <c r="B276" s="216" t="s">
        <v>1009</v>
      </c>
      <c r="C276" s="216" t="s">
        <v>1319</v>
      </c>
      <c r="D276" s="197" t="s">
        <v>1323</v>
      </c>
      <c r="E276" s="222"/>
      <c r="F276" s="239"/>
      <c r="G276" s="239"/>
      <c r="H276" s="239"/>
      <c r="I276" s="239"/>
      <c r="J276" s="239"/>
    </row>
    <row r="277" spans="1:10" ht="63" x14ac:dyDescent="0.25">
      <c r="A277" s="228" t="s">
        <v>1312</v>
      </c>
      <c r="B277" s="214" t="s">
        <v>1314</v>
      </c>
      <c r="C277" s="209" t="s">
        <v>1319</v>
      </c>
      <c r="D277" s="210" t="s">
        <v>300</v>
      </c>
      <c r="E277" s="214"/>
    </row>
    <row r="278" spans="1:10" ht="78.75" x14ac:dyDescent="0.25">
      <c r="A278" s="79" t="s">
        <v>1313</v>
      </c>
      <c r="B278" s="81" t="s">
        <v>1315</v>
      </c>
      <c r="C278" s="130" t="s">
        <v>1319</v>
      </c>
      <c r="D278" s="80" t="s">
        <v>300</v>
      </c>
      <c r="E278" s="81"/>
    </row>
    <row r="279" spans="1:10" s="254" customFormat="1" ht="47.25" x14ac:dyDescent="0.25">
      <c r="A279" s="207" t="s">
        <v>1328</v>
      </c>
      <c r="B279" s="255" t="s">
        <v>1329</v>
      </c>
      <c r="C279" s="256" t="s">
        <v>912</v>
      </c>
      <c r="D279" s="205" t="s">
        <v>1386</v>
      </c>
      <c r="E279" s="253"/>
      <c r="F279" s="237"/>
      <c r="G279" s="237"/>
      <c r="H279" s="237"/>
      <c r="I279" s="237"/>
      <c r="J279" s="237"/>
    </row>
    <row r="280" spans="1:10" s="242" customFormat="1" ht="47.25" x14ac:dyDescent="0.25">
      <c r="A280" s="201" t="s">
        <v>1330</v>
      </c>
      <c r="B280" s="217" t="s">
        <v>1009</v>
      </c>
      <c r="C280" s="216" t="s">
        <v>912</v>
      </c>
      <c r="D280" s="197" t="s">
        <v>1385</v>
      </c>
      <c r="E280" s="222"/>
      <c r="F280" s="239"/>
      <c r="G280" s="239"/>
      <c r="H280" s="239"/>
      <c r="I280" s="239"/>
      <c r="J280" s="239"/>
    </row>
    <row r="281" spans="1:10" ht="47.25" x14ac:dyDescent="0.25">
      <c r="A281" s="232" t="s">
        <v>1342</v>
      </c>
      <c r="B281" s="214" t="s">
        <v>1348</v>
      </c>
      <c r="C281" s="209" t="s">
        <v>912</v>
      </c>
      <c r="D281" s="210" t="s">
        <v>273</v>
      </c>
      <c r="E281" s="214"/>
    </row>
    <row r="282" spans="1:10" ht="63" x14ac:dyDescent="0.25">
      <c r="A282" s="234" t="s">
        <v>1343</v>
      </c>
      <c r="B282" s="257" t="s">
        <v>1349</v>
      </c>
      <c r="C282" s="258" t="s">
        <v>912</v>
      </c>
      <c r="D282" s="80" t="s">
        <v>206</v>
      </c>
      <c r="E282" s="257"/>
    </row>
    <row r="283" spans="1:10" ht="47.25" x14ac:dyDescent="0.25">
      <c r="A283" s="234" t="s">
        <v>1344</v>
      </c>
      <c r="B283" s="257" t="s">
        <v>1350</v>
      </c>
      <c r="C283" s="258" t="s">
        <v>912</v>
      </c>
      <c r="D283" s="80" t="s">
        <v>1384</v>
      </c>
      <c r="E283" s="257"/>
    </row>
    <row r="284" spans="1:10" ht="47.25" x14ac:dyDescent="0.25">
      <c r="A284" s="235" t="s">
        <v>1345</v>
      </c>
      <c r="B284" s="200" t="s">
        <v>1351</v>
      </c>
      <c r="C284" s="259" t="s">
        <v>912</v>
      </c>
      <c r="D284" s="195" t="s">
        <v>1382</v>
      </c>
      <c r="E284" s="200"/>
    </row>
    <row r="285" spans="1:10" ht="47.25" x14ac:dyDescent="0.25">
      <c r="A285" s="236" t="s">
        <v>1346</v>
      </c>
      <c r="B285" s="200" t="s">
        <v>1352</v>
      </c>
      <c r="C285" s="259" t="s">
        <v>912</v>
      </c>
      <c r="D285" s="195" t="s">
        <v>1383</v>
      </c>
      <c r="E285" s="200"/>
    </row>
    <row r="286" spans="1:10" ht="47.25" x14ac:dyDescent="0.25">
      <c r="A286" s="236" t="s">
        <v>1347</v>
      </c>
      <c r="B286" s="200" t="s">
        <v>1353</v>
      </c>
      <c r="C286" s="259" t="s">
        <v>912</v>
      </c>
      <c r="D286" s="195" t="s">
        <v>273</v>
      </c>
      <c r="E286" s="200"/>
    </row>
    <row r="287" spans="1:10" s="254" customFormat="1" ht="126" x14ac:dyDescent="0.25">
      <c r="A287" s="198" t="s">
        <v>1388</v>
      </c>
      <c r="B287" s="260" t="s">
        <v>1387</v>
      </c>
      <c r="C287" s="261" t="s">
        <v>996</v>
      </c>
      <c r="D287" s="196" t="s">
        <v>1406</v>
      </c>
      <c r="E287" s="262"/>
      <c r="F287" s="237"/>
      <c r="G287" s="237"/>
      <c r="H287" s="237"/>
      <c r="I287" s="237"/>
      <c r="J287" s="237"/>
    </row>
    <row r="288" spans="1:10" s="242" customFormat="1" ht="63" x14ac:dyDescent="0.25">
      <c r="A288" s="201" t="s">
        <v>1389</v>
      </c>
      <c r="B288" s="222" t="s">
        <v>922</v>
      </c>
      <c r="C288" s="216" t="s">
        <v>1319</v>
      </c>
      <c r="D288" s="197" t="s">
        <v>1407</v>
      </c>
      <c r="E288" s="222"/>
      <c r="F288" s="239"/>
      <c r="G288" s="239"/>
      <c r="H288" s="239"/>
      <c r="I288" s="239"/>
      <c r="J288" s="239"/>
    </row>
    <row r="289" spans="1:10" ht="63" x14ac:dyDescent="0.25">
      <c r="A289" s="208" t="s">
        <v>1399</v>
      </c>
      <c r="B289" s="206" t="s">
        <v>1398</v>
      </c>
      <c r="C289" s="202" t="s">
        <v>1319</v>
      </c>
      <c r="D289" s="203" t="s">
        <v>273</v>
      </c>
      <c r="E289" s="206"/>
    </row>
    <row r="290" spans="1:10" s="242" customFormat="1" ht="47.25" x14ac:dyDescent="0.25">
      <c r="A290" s="201" t="s">
        <v>1390</v>
      </c>
      <c r="B290" s="216" t="s">
        <v>1009</v>
      </c>
      <c r="C290" s="216" t="s">
        <v>912</v>
      </c>
      <c r="D290" s="197" t="s">
        <v>1408</v>
      </c>
      <c r="E290" s="222"/>
      <c r="F290" s="239"/>
      <c r="G290" s="239"/>
      <c r="H290" s="239"/>
      <c r="I290" s="239"/>
      <c r="J290" s="239"/>
    </row>
    <row r="291" spans="1:10" ht="47.25" x14ac:dyDescent="0.25">
      <c r="A291" s="215" t="s">
        <v>1397</v>
      </c>
      <c r="B291" s="214" t="s">
        <v>1398</v>
      </c>
      <c r="C291" s="209" t="s">
        <v>1405</v>
      </c>
      <c r="D291" s="210" t="s">
        <v>300</v>
      </c>
      <c r="E291" s="214"/>
    </row>
    <row r="292" spans="1:10" s="242" customFormat="1" ht="47.25" x14ac:dyDescent="0.25">
      <c r="A292" s="201" t="s">
        <v>1391</v>
      </c>
      <c r="B292" s="222" t="s">
        <v>1010</v>
      </c>
      <c r="C292" s="216" t="s">
        <v>905</v>
      </c>
      <c r="D292" s="197" t="s">
        <v>1409</v>
      </c>
      <c r="E292" s="222"/>
      <c r="F292" s="239"/>
      <c r="G292" s="239"/>
      <c r="H292" s="239"/>
      <c r="I292" s="239"/>
      <c r="J292" s="239"/>
    </row>
    <row r="293" spans="1:10" ht="47.25" x14ac:dyDescent="0.25">
      <c r="A293" s="236" t="s">
        <v>1395</v>
      </c>
      <c r="B293" s="200" t="s">
        <v>1398</v>
      </c>
      <c r="C293" s="259" t="s">
        <v>905</v>
      </c>
      <c r="D293" s="195" t="s">
        <v>1410</v>
      </c>
      <c r="E293" s="200"/>
    </row>
    <row r="294" spans="1:10" s="254" customFormat="1" ht="63" x14ac:dyDescent="0.25">
      <c r="A294" s="198" t="s">
        <v>1411</v>
      </c>
      <c r="B294" s="260" t="s">
        <v>1412</v>
      </c>
      <c r="C294" s="131" t="s">
        <v>914</v>
      </c>
      <c r="D294" s="196" t="s">
        <v>1446</v>
      </c>
      <c r="E294" s="262"/>
      <c r="F294" s="237"/>
      <c r="G294" s="237"/>
      <c r="H294" s="237"/>
      <c r="I294" s="237"/>
      <c r="J294" s="237"/>
    </row>
    <row r="295" spans="1:10" s="242" customFormat="1" ht="63" x14ac:dyDescent="0.25">
      <c r="A295" s="201" t="s">
        <v>1414</v>
      </c>
      <c r="B295" s="222" t="s">
        <v>197</v>
      </c>
      <c r="C295" s="124" t="s">
        <v>914</v>
      </c>
      <c r="D295" s="197" t="s">
        <v>1443</v>
      </c>
      <c r="E295" s="222"/>
      <c r="F295" s="239"/>
      <c r="G295" s="239"/>
      <c r="H295" s="239"/>
      <c r="I295" s="239"/>
      <c r="J295" s="239"/>
    </row>
    <row r="296" spans="1:10" ht="63" x14ac:dyDescent="0.25">
      <c r="A296" s="199" t="s">
        <v>1424</v>
      </c>
      <c r="B296" s="200" t="s">
        <v>1423</v>
      </c>
      <c r="C296" s="130" t="s">
        <v>914</v>
      </c>
      <c r="D296" s="195" t="s">
        <v>483</v>
      </c>
      <c r="E296" s="200"/>
    </row>
    <row r="297" spans="1:10" ht="63" x14ac:dyDescent="0.25">
      <c r="A297" s="199" t="s">
        <v>1425</v>
      </c>
      <c r="B297" s="200" t="s">
        <v>1422</v>
      </c>
      <c r="C297" s="130" t="s">
        <v>914</v>
      </c>
      <c r="D297" s="195" t="s">
        <v>206</v>
      </c>
      <c r="E297" s="200"/>
    </row>
    <row r="298" spans="1:10" ht="63" x14ac:dyDescent="0.25">
      <c r="A298" s="199" t="s">
        <v>1426</v>
      </c>
      <c r="B298" s="200" t="s">
        <v>1421</v>
      </c>
      <c r="C298" s="130" t="s">
        <v>914</v>
      </c>
      <c r="D298" s="195" t="s">
        <v>206</v>
      </c>
      <c r="E298" s="200"/>
    </row>
    <row r="299" spans="1:10" ht="63" x14ac:dyDescent="0.25">
      <c r="A299" s="199" t="s">
        <v>1427</v>
      </c>
      <c r="B299" s="200" t="s">
        <v>1420</v>
      </c>
      <c r="C299" s="130" t="s">
        <v>914</v>
      </c>
      <c r="D299" s="195" t="s">
        <v>206</v>
      </c>
      <c r="E299" s="200"/>
    </row>
    <row r="300" spans="1:10" ht="63" x14ac:dyDescent="0.25">
      <c r="A300" s="199" t="s">
        <v>1428</v>
      </c>
      <c r="B300" s="200" t="s">
        <v>1419</v>
      </c>
      <c r="C300" s="130" t="s">
        <v>914</v>
      </c>
      <c r="D300" s="195" t="s">
        <v>273</v>
      </c>
      <c r="E300" s="200"/>
    </row>
    <row r="301" spans="1:10" ht="63" x14ac:dyDescent="0.25">
      <c r="A301" s="199" t="s">
        <v>1429</v>
      </c>
      <c r="B301" s="200" t="s">
        <v>1418</v>
      </c>
      <c r="C301" s="130" t="s">
        <v>914</v>
      </c>
      <c r="D301" s="195" t="s">
        <v>273</v>
      </c>
      <c r="E301" s="200"/>
    </row>
    <row r="302" spans="1:10" s="242" customFormat="1" ht="31.5" x14ac:dyDescent="0.25">
      <c r="A302" s="201" t="s">
        <v>1415</v>
      </c>
      <c r="B302" s="222" t="s">
        <v>539</v>
      </c>
      <c r="C302" s="216" t="s">
        <v>196</v>
      </c>
      <c r="D302" s="197" t="s">
        <v>1447</v>
      </c>
      <c r="E302" s="222"/>
      <c r="F302" s="239"/>
      <c r="G302" s="239"/>
      <c r="H302" s="239"/>
      <c r="I302" s="239"/>
      <c r="J302" s="239"/>
    </row>
    <row r="303" spans="1:10" ht="31.5" x14ac:dyDescent="0.25">
      <c r="A303" s="199" t="s">
        <v>1430</v>
      </c>
      <c r="B303" s="200" t="s">
        <v>1419</v>
      </c>
      <c r="C303" s="259" t="s">
        <v>196</v>
      </c>
      <c r="D303" s="195" t="s">
        <v>1448</v>
      </c>
      <c r="E303" s="200"/>
    </row>
    <row r="304" spans="1:10" s="242" customFormat="1" ht="63" x14ac:dyDescent="0.25">
      <c r="A304" s="201" t="s">
        <v>1416</v>
      </c>
      <c r="B304" s="222" t="s">
        <v>539</v>
      </c>
      <c r="C304" s="216" t="s">
        <v>292</v>
      </c>
      <c r="D304" s="197" t="s">
        <v>203</v>
      </c>
      <c r="E304" s="222"/>
      <c r="F304" s="239"/>
      <c r="G304" s="239"/>
      <c r="H304" s="239"/>
      <c r="I304" s="239"/>
      <c r="J304" s="239"/>
    </row>
    <row r="305" spans="1:5" ht="63" x14ac:dyDescent="0.25">
      <c r="A305" s="236" t="s">
        <v>1431</v>
      </c>
      <c r="B305" s="200" t="s">
        <v>1418</v>
      </c>
      <c r="C305" s="259" t="s">
        <v>292</v>
      </c>
      <c r="D305" s="195" t="s">
        <v>206</v>
      </c>
      <c r="E305" s="200"/>
    </row>
  </sheetData>
  <autoFilter ref="A3:E305" xr:uid="{58FDEEE0-AB86-4108-8F70-344D43B3B37C}"/>
  <mergeCells count="1">
    <mergeCell ref="A1:E1"/>
  </mergeCells>
  <phoneticPr fontId="9" type="noConversion"/>
  <pageMargins left="0.7" right="0.7" top="0.75" bottom="0.75" header="0.3" footer="0.3"/>
  <pageSetup paperSize="9" scale="5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313D-AD86-496C-BE2F-A50D130F7332}">
  <sheetPr>
    <pageSetUpPr fitToPage="1"/>
  </sheetPr>
  <dimension ref="A2:G20"/>
  <sheetViews>
    <sheetView topLeftCell="A10" workbookViewId="0">
      <selection activeCell="F17" sqref="F17"/>
    </sheetView>
  </sheetViews>
  <sheetFormatPr defaultRowHeight="15.75" x14ac:dyDescent="0.25"/>
  <cols>
    <col min="1" max="1" width="9.140625" style="275"/>
    <col min="2" max="2" width="36.28515625" style="137" customWidth="1"/>
    <col min="3" max="3" width="23" style="123" customWidth="1"/>
    <col min="4" max="4" width="17" style="123" customWidth="1"/>
    <col min="5" max="5" width="14.140625" style="123" customWidth="1"/>
    <col min="6" max="6" width="21.85546875" style="276" customWidth="1"/>
    <col min="7" max="7" width="15.5703125" style="274" customWidth="1"/>
    <col min="8" max="16384" width="9.140625" style="274"/>
  </cols>
  <sheetData>
    <row r="2" spans="1:7" x14ac:dyDescent="0.25">
      <c r="A2" s="391" t="s">
        <v>1444</v>
      </c>
      <c r="B2" s="391"/>
      <c r="C2" s="391"/>
      <c r="D2" s="391"/>
      <c r="E2" s="391"/>
      <c r="F2" s="391"/>
      <c r="G2" s="391"/>
    </row>
    <row r="4" spans="1:7" ht="103.5" customHeight="1" x14ac:dyDescent="0.25">
      <c r="A4" s="80" t="s">
        <v>56</v>
      </c>
      <c r="B4" s="80" t="s">
        <v>998</v>
      </c>
      <c r="C4" s="80" t="s">
        <v>999</v>
      </c>
      <c r="D4" s="80" t="s">
        <v>1006</v>
      </c>
      <c r="E4" s="80" t="s">
        <v>1000</v>
      </c>
      <c r="F4" s="122" t="s">
        <v>1007</v>
      </c>
      <c r="G4" s="277"/>
    </row>
    <row r="5" spans="1:7" ht="31.5" x14ac:dyDescent="0.25">
      <c r="A5" s="80">
        <v>1</v>
      </c>
      <c r="B5" s="130" t="s">
        <v>196</v>
      </c>
      <c r="C5" s="80">
        <v>2</v>
      </c>
      <c r="D5" s="80">
        <f>(91.26+93.74)/2</f>
        <v>92.5</v>
      </c>
      <c r="E5" s="80">
        <v>7</v>
      </c>
      <c r="F5" s="122">
        <v>88.25</v>
      </c>
      <c r="G5" s="277"/>
    </row>
    <row r="6" spans="1:7" ht="31.5" x14ac:dyDescent="0.25">
      <c r="A6" s="80">
        <v>2</v>
      </c>
      <c r="B6" s="130" t="s">
        <v>907</v>
      </c>
      <c r="C6" s="80">
        <v>1</v>
      </c>
      <c r="D6" s="80">
        <v>83.71</v>
      </c>
      <c r="E6" s="80">
        <v>4</v>
      </c>
      <c r="F6" s="122">
        <f>(100+100+100+89.88)/4</f>
        <v>97.47</v>
      </c>
      <c r="G6" s="277"/>
    </row>
    <row r="7" spans="1:7" ht="47.25" x14ac:dyDescent="0.25">
      <c r="A7" s="80">
        <v>3</v>
      </c>
      <c r="B7" s="130" t="s">
        <v>912</v>
      </c>
      <c r="C7" s="80">
        <v>2</v>
      </c>
      <c r="D7" s="80">
        <f>(80.5+89.04)/2</f>
        <v>84.77000000000001</v>
      </c>
      <c r="E7" s="80">
        <v>9</v>
      </c>
      <c r="F7" s="122">
        <f>(44.97+74.22+100+31.82+83.45+57.95+99.93+86.73+79.1)/9</f>
        <v>73.13</v>
      </c>
      <c r="G7" s="277"/>
    </row>
    <row r="8" spans="1:7" ht="63" x14ac:dyDescent="0.25">
      <c r="A8" s="80">
        <v>4</v>
      </c>
      <c r="B8" s="130" t="s">
        <v>963</v>
      </c>
      <c r="C8" s="80">
        <v>1</v>
      </c>
      <c r="D8" s="80">
        <v>90.16</v>
      </c>
      <c r="E8" s="80">
        <v>3</v>
      </c>
      <c r="F8" s="122">
        <f>(100+100+95.57)/3</f>
        <v>98.523333333333326</v>
      </c>
      <c r="G8" s="277"/>
    </row>
    <row r="9" spans="1:7" ht="31.5" x14ac:dyDescent="0.25">
      <c r="A9" s="80">
        <v>5</v>
      </c>
      <c r="B9" s="130" t="s">
        <v>962</v>
      </c>
      <c r="C9" s="80">
        <v>1</v>
      </c>
      <c r="D9" s="80">
        <v>85.76</v>
      </c>
      <c r="E9" s="80">
        <v>2</v>
      </c>
      <c r="F9" s="122">
        <f>(98.01+100)/2</f>
        <v>99.004999999999995</v>
      </c>
      <c r="G9" s="277"/>
    </row>
    <row r="10" spans="1:7" ht="31.5" x14ac:dyDescent="0.25">
      <c r="A10" s="80">
        <v>6</v>
      </c>
      <c r="B10" s="130" t="s">
        <v>904</v>
      </c>
      <c r="C10" s="80">
        <v>1</v>
      </c>
      <c r="D10" s="80">
        <v>96.93</v>
      </c>
      <c r="E10" s="80">
        <v>4</v>
      </c>
      <c r="F10" s="122">
        <f>(100+97.75+98+100)/4</f>
        <v>98.9375</v>
      </c>
      <c r="G10" s="277"/>
    </row>
    <row r="11" spans="1:7" ht="47.25" x14ac:dyDescent="0.25">
      <c r="A11" s="80">
        <v>7</v>
      </c>
      <c r="B11" s="130" t="s">
        <v>914</v>
      </c>
      <c r="C11" s="80">
        <v>2</v>
      </c>
      <c r="D11" s="80">
        <f>(88.99+95.95)/2</f>
        <v>92.47</v>
      </c>
      <c r="E11" s="80">
        <v>6</v>
      </c>
      <c r="F11" s="122">
        <f>(94.56+95.27+100+87.43+94+96.38)/6</f>
        <v>94.606666666666669</v>
      </c>
      <c r="G11" s="277"/>
    </row>
    <row r="12" spans="1:7" ht="47.25" x14ac:dyDescent="0.25">
      <c r="A12" s="80">
        <v>8</v>
      </c>
      <c r="B12" s="130" t="s">
        <v>910</v>
      </c>
      <c r="C12" s="80">
        <v>2</v>
      </c>
      <c r="D12" s="80">
        <f>(90.16+99.6)/2</f>
        <v>94.88</v>
      </c>
      <c r="E12" s="80">
        <v>4</v>
      </c>
      <c r="F12" s="122">
        <f>(99.19+100+100+86.94)/4</f>
        <v>96.532499999999999</v>
      </c>
      <c r="G12" s="277"/>
    </row>
    <row r="13" spans="1:7" ht="31.5" x14ac:dyDescent="0.25">
      <c r="A13" s="80">
        <v>9</v>
      </c>
      <c r="B13" s="130" t="s">
        <v>130</v>
      </c>
      <c r="C13" s="80">
        <v>2</v>
      </c>
      <c r="D13" s="80">
        <f>(99.67+99.9)/2</f>
        <v>99.784999999999997</v>
      </c>
      <c r="E13" s="80">
        <v>6</v>
      </c>
      <c r="F13" s="122">
        <f>(100+85.75+99.92+99.9+99.97+99.64)/6</f>
        <v>97.530000000000015</v>
      </c>
      <c r="G13" s="277"/>
    </row>
    <row r="14" spans="1:7" ht="31.5" x14ac:dyDescent="0.25">
      <c r="A14" s="80">
        <v>10</v>
      </c>
      <c r="B14" s="130" t="s">
        <v>900</v>
      </c>
      <c r="C14" s="80">
        <v>2</v>
      </c>
      <c r="D14" s="80">
        <f>(92.68+92.97)/2</f>
        <v>92.825000000000003</v>
      </c>
      <c r="E14" s="80">
        <v>7</v>
      </c>
      <c r="F14" s="122">
        <f>(100+100+100+100+79.78+98+94.7)/7</f>
        <v>96.068571428571431</v>
      </c>
      <c r="G14" s="277"/>
    </row>
    <row r="15" spans="1:7" ht="110.25" x14ac:dyDescent="0.25">
      <c r="A15" s="80">
        <v>11</v>
      </c>
      <c r="B15" s="130" t="s">
        <v>996</v>
      </c>
      <c r="C15" s="80">
        <v>1</v>
      </c>
      <c r="D15" s="80">
        <v>84.71</v>
      </c>
      <c r="E15" s="80"/>
      <c r="F15" s="122"/>
      <c r="G15" s="277"/>
    </row>
    <row r="16" spans="1:7" ht="31.5" x14ac:dyDescent="0.25">
      <c r="A16" s="80">
        <v>12</v>
      </c>
      <c r="B16" s="130" t="s">
        <v>997</v>
      </c>
      <c r="C16" s="80">
        <v>1</v>
      </c>
      <c r="D16" s="80">
        <v>99.23</v>
      </c>
      <c r="E16" s="80">
        <v>5</v>
      </c>
      <c r="F16" s="122">
        <f>(95.8+100+100+100+87.26)/5</f>
        <v>96.611999999999995</v>
      </c>
      <c r="G16" s="277"/>
    </row>
    <row r="17" spans="1:7" ht="47.25" x14ac:dyDescent="0.25">
      <c r="A17" s="80">
        <v>13</v>
      </c>
      <c r="B17" s="130" t="s">
        <v>292</v>
      </c>
      <c r="C17" s="80">
        <v>1</v>
      </c>
      <c r="D17" s="80">
        <v>95.77</v>
      </c>
      <c r="E17" s="80">
        <v>13</v>
      </c>
      <c r="F17" s="122">
        <v>83.9</v>
      </c>
      <c r="G17" s="277"/>
    </row>
    <row r="18" spans="1:7" ht="31.5" x14ac:dyDescent="0.25">
      <c r="A18" s="80">
        <v>14</v>
      </c>
      <c r="B18" s="130" t="s">
        <v>48</v>
      </c>
      <c r="C18" s="80">
        <v>1</v>
      </c>
      <c r="D18" s="80">
        <v>99.69</v>
      </c>
      <c r="E18" s="80">
        <v>4</v>
      </c>
      <c r="F18" s="122">
        <f>(99.79+99.96+100+100)/4</f>
        <v>99.9375</v>
      </c>
      <c r="G18" s="277"/>
    </row>
    <row r="19" spans="1:7" ht="31.5" x14ac:dyDescent="0.25">
      <c r="A19" s="80">
        <v>15</v>
      </c>
      <c r="B19" s="130" t="s">
        <v>907</v>
      </c>
      <c r="C19" s="80">
        <v>1</v>
      </c>
      <c r="D19" s="80">
        <v>83.71</v>
      </c>
      <c r="E19" s="80">
        <v>4</v>
      </c>
      <c r="F19" s="122">
        <f>(100+100+100+89.88)/4</f>
        <v>97.47</v>
      </c>
      <c r="G19" s="277"/>
    </row>
    <row r="20" spans="1:7" ht="47.25" x14ac:dyDescent="0.25">
      <c r="A20" s="80">
        <v>16</v>
      </c>
      <c r="B20" s="130" t="s">
        <v>905</v>
      </c>
      <c r="C20" s="80">
        <v>0</v>
      </c>
      <c r="D20" s="80"/>
      <c r="E20" s="80">
        <v>3</v>
      </c>
      <c r="F20" s="122">
        <f>(100+94+56.91)/3</f>
        <v>83.63666666666667</v>
      </c>
      <c r="G20" s="277"/>
    </row>
  </sheetData>
  <mergeCells count="1">
    <mergeCell ref="A2:G2"/>
  </mergeCells>
  <pageMargins left="0.7" right="0.7" top="0.75" bottom="0.75" header="0.3" footer="0.3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6.18.3 финансы</vt:lpstr>
      <vt:lpstr>6.18.1индикаторы</vt:lpstr>
      <vt:lpstr>6.18.2показатели</vt:lpstr>
      <vt:lpstr>контрольные точки</vt:lpstr>
      <vt:lpstr>6.18.4оценка эффективности</vt:lpstr>
      <vt:lpstr>Комплексная оценка</vt:lpstr>
      <vt:lpstr>'6.18.4оценка эффективности'!Область_печати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Плакида Ирина Анатольевна</dc:creator>
  <cp:lastModifiedBy>Плакида Ирина Анатольевна</cp:lastModifiedBy>
  <cp:lastPrinted>2026-05-22T06:45:36Z</cp:lastPrinted>
  <dcterms:created xsi:type="dcterms:W3CDTF">2026-01-29T12:13:31Z</dcterms:created>
  <dcterms:modified xsi:type="dcterms:W3CDTF">2026-05-22T09:52:31Z</dcterms:modified>
</cp:coreProperties>
</file>