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docProps/app.xml" ContentType="application/vnd.openxmlformats-officedocument.extended-properties+xml"/>
  <Override PartName="/xl/worksheets/sheet10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4"/>
  </bookViews>
  <sheets>
    <sheet name="Финансы" sheetId="1" state="visible" r:id="rId1"/>
    <sheet name="Индикаторы" sheetId="2" state="visible" r:id="rId2"/>
    <sheet name="Показатели (УГХ)" sheetId="3" state="visible" r:id="rId3"/>
    <sheet name="КТ, мероприятия (УГХ)" sheetId="4" state="visible" r:id="rId4"/>
    <sheet name="Показатели (УПРСНТ)" sheetId="5" state="visible" r:id="rId5"/>
    <sheet name="КТ, мероприятия (УПРСНТ)" sheetId="6" state="visible" r:id="rId6"/>
    <sheet name="Показатели (УАГИЗО)" sheetId="7" state="visible" r:id="rId7"/>
    <sheet name="КТ, мероприятия (УАГИЗО)" sheetId="8" state="visible" r:id="rId8"/>
    <sheet name="Показатели (УЖКХ)" sheetId="9" state="visible" r:id="rId9"/>
    <sheet name="КТ, мероприятия (УЖКХ)" sheetId="10" state="visible" r:id="rId10"/>
    <sheet name="Оценка" sheetId="11" state="visible" r:id="rId11"/>
  </sheet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<sst xmlns="http://schemas.openxmlformats.org/spreadsheetml/2006/main" count="476" uniqueCount="476">
  <si>
    <t xml:space="preserve">                            Годовой отчет о ходе реализации муниципальной программы</t>
  </si>
  <si>
    <r>
      <rPr>
        <sz val="9"/>
        <rFont val="Times New Roman"/>
      </rPr>
      <t xml:space="preserve">                           </t>
    </r>
    <r>
      <rPr>
        <b/>
        <sz val="9"/>
        <rFont val="Times New Roman"/>
      </rPr>
      <t xml:space="preserve"> За_</t>
    </r>
    <r>
      <rPr>
        <b/>
        <u val="single"/>
        <sz val="9"/>
        <rFont val="Times New Roman"/>
      </rPr>
      <t xml:space="preserve">2025 год</t>
    </r>
  </si>
  <si>
    <t xml:space="preserve">                             (отчетный период)</t>
  </si>
  <si>
    <r>
      <rPr>
        <sz val="9"/>
        <rFont val="Times New Roman"/>
      </rPr>
      <t xml:space="preserve">Наименование муниципальной программы «</t>
    </r>
    <r>
      <rPr>
        <b/>
        <u val="single"/>
        <sz val="9"/>
        <rFont val="Times New Roman"/>
      </rPr>
      <t xml:space="preserve">Муниципальная программа городского округа  города Калуги Калужской области «Формирование современной городской среды» </t>
    </r>
  </si>
  <si>
    <r>
      <rPr>
        <sz val="9"/>
        <rFont val="Times New Roman"/>
      </rPr>
      <t xml:space="preserve">Ответственный исполнитель муниципальной программы </t>
    </r>
    <r>
      <rPr>
        <b/>
        <u val="single"/>
        <sz val="9"/>
        <rFont val="Times New Roman"/>
      </rPr>
      <t xml:space="preserve">Управление городского хозяйства города Калуги</t>
    </r>
  </si>
  <si>
    <t xml:space="preserve">Наименование муниципальной программы, направления муниципальной программы и источника финансового обеспечения</t>
  </si>
  <si>
    <t xml:space="preserve">Объем финансового обеспечения, тыс. рублей</t>
  </si>
  <si>
    <t xml:space="preserve">Исполнение, тыс. рублей</t>
  </si>
  <si>
    <t xml:space="preserve">Процент исполнения, (4) / (3) x 100</t>
  </si>
  <si>
    <t xml:space="preserve">Комментарий &lt;1&gt;</t>
  </si>
  <si>
    <t xml:space="preserve">Предусмотрено программой/направлением (постановление от 21.11.2025 №488-п)</t>
  </si>
  <si>
    <t xml:space="preserve">Сводная бюджетная роспись на 31.12.2025</t>
  </si>
  <si>
    <t xml:space="preserve">Кассовое исполнение на 31.12.2025</t>
  </si>
  <si>
    <r>
      <rPr>
        <b/>
        <sz val="9"/>
        <rFont val="Times New Roman"/>
      </rPr>
      <t xml:space="preserve">Муниципальная программа городского округа  города Калуги Калужской области «Формирование современной городской среды» (всего), в том числе</t>
    </r>
    <r>
      <rPr>
        <sz val="9"/>
        <rFont val="Times New Roman"/>
      </rPr>
      <t>:</t>
    </r>
  </si>
  <si>
    <t xml:space="preserve">средства федерального бюджета</t>
  </si>
  <si>
    <t xml:space="preserve">средства областного бюджета</t>
  </si>
  <si>
    <t xml:space="preserve">средства бюджета городского округа города Калуги Калужской области</t>
  </si>
  <si>
    <t xml:space="preserve">иные источники &lt;2&gt;</t>
  </si>
  <si>
    <t xml:space="preserve">направление «Жилищно-коммунальное хозяйство» соисполнитель - управление по работе с населением на территориях</t>
  </si>
  <si>
    <t xml:space="preserve">Управлением расторгнут муниципальный контракт по ремонту питьевых колодцев в одностороннем порядке. Подрядчик включен в реестр недобросовестных поставщиков за неисполнение обязательств по контракту, к нему применены штрафные санкции за нарушение условий контракта и пени за просрочку исполнения обязательств.  </t>
  </si>
  <si>
    <t xml:space="preserve">Соисполнитель 1</t>
  </si>
  <si>
    <t xml:space="preserve">Комплекс процессных мероприятий «Организация озеленения»</t>
  </si>
  <si>
    <t xml:space="preserve">Комплекс процессных мероприятий «Создание, содержание и ремонт объектов благоустройства »</t>
  </si>
  <si>
    <t xml:space="preserve">Комплекс процессных мероприятий 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</si>
  <si>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 xml:space="preserve">направление «Жилищно-коммунальное хозяйство»  ответственный исполнитель - управление городского хозяйства города Калуги</t>
  </si>
  <si>
    <t xml:space="preserve">Отклонение 0,7 % - незначительное</t>
  </si>
  <si>
    <t xml:space="preserve">Ответственный исполнитель</t>
  </si>
  <si>
    <t xml:space="preserve">Комплекс процессных мероприятий «Выполнение комплексных работ по организации, содержанию и ремонту мест захоронения »</t>
  </si>
  <si>
    <t xml:space="preserve">Комплекс процессных мероприятий «Содержание и текущий ремонт объектов наружного освещения»</t>
  </si>
  <si>
    <t xml:space="preserve">Комплекс процессных мероприятий «Развитие материально технической базы в сфере благоустройства»</t>
  </si>
  <si>
    <t xml:space="preserve">ДС №9 от 25.12.25 к соглашению о предоставлении субсидии на иные цели МБУ «Зеленстрой» (уменьшение средств экономии по факту выполненных работ)</t>
  </si>
  <si>
    <t xml:space="preserve">Комплекс процессных мероприятий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</si>
  <si>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 xml:space="preserve">Комплекс процессных мероприятий «Организация мероприятий при осуществлении деятельности по обращению с животными без владельцев»</t>
  </si>
  <si>
    <t xml:space="preserve">Заключены соглашения о расторжении муниципальных контрактов от 30.09.2025;от 30.12.2025</t>
  </si>
  <si>
    <t xml:space="preserve">Комплекс процессных мероприятий «Обеспечение деятельности органов администрации городского округа города Калуги»</t>
  </si>
  <si>
    <t xml:space="preserve">направление «Жилищно-коммунальное хозяйство»  соисполнитель - управление архитектуры, градостроительства и земельных отношений города Калуги</t>
  </si>
  <si>
    <t xml:space="preserve">В связи с изменением объемов и видов работ произошло снижение цены муниципального контракта. Лимит остатка средств субсидии возвращен в бюджет Калужской области</t>
  </si>
  <si>
    <t xml:space="preserve">Соисполнитель 2</t>
  </si>
  <si>
    <t xml:space="preserve">Региональные проекты, входящие  в состав национальных проектов. Региональный проект «Формирование комфортной городской среды»</t>
  </si>
  <si>
    <t xml:space="preserve">Комплекс процессных мероприятий  «Создание, содержание и ремонт объектов благоустройства »</t>
  </si>
  <si>
    <t xml:space="preserve">Комплекс процессных мероприятий  «Благоустройство территории»</t>
  </si>
  <si>
    <t xml:space="preserve">Комплекс процессных мероприятий  «Строительство и реконструкция объектов благоустройства»</t>
  </si>
  <si>
    <t xml:space="preserve">направление «Жилищно-коммунальное хозяйство»  соисполнитель - управление жилищно-коммунального хозяйства  города Калуги</t>
  </si>
  <si>
    <t xml:space="preserve">Экономия денежных средств по факту выполненных работ по асфальтированию дворовых территорий</t>
  </si>
  <si>
    <t xml:space="preserve">Соисполнитель 3</t>
  </si>
  <si>
    <t xml:space="preserve">Комплекс процессных мероприятий  «Развитие материально-технической базы в сфере благоустройства»</t>
  </si>
  <si>
    <t>-</t>
  </si>
  <si>
    <t xml:space="preserve">    --------------------------------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</si>
  <si>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</si>
  <si>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</si>
  <si>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 xml:space="preserve">средства  фондов  (при  наличии);  средства  физических  лиц (при наличии);</t>
  </si>
  <si>
    <t xml:space="preserve">привлеченные средства, за исключением бюджетных ассигнований (при наличии).</t>
  </si>
  <si>
    <t>...</t>
  </si>
  <si>
    <t xml:space="preserve">                Сведения о достижении значений индикаторов</t>
  </si>
  <si>
    <t xml:space="preserve">№ п/п</t>
  </si>
  <si>
    <t xml:space="preserve">Наименование индикатора</t>
  </si>
  <si>
    <t xml:space="preserve">Ед. изм.</t>
  </si>
  <si>
    <t xml:space="preserve">Значения индикатора</t>
  </si>
  <si>
    <t xml:space="preserve">Обоснование отклонений значений индикатора на конец отчетного года (при наличии)</t>
  </si>
  <si>
    <t xml:space="preserve">Год, предшествующий отчетному</t>
  </si>
  <si>
    <t xml:space="preserve">Отчетный год</t>
  </si>
  <si>
    <t>план</t>
  </si>
  <si>
    <t>факт</t>
  </si>
  <si>
    <t>итог</t>
  </si>
  <si>
    <t xml:space="preserve">Обеспеченность жителей города благоустроенными территориями (общественными и дворовыми)
</t>
  </si>
  <si>
    <t>%.</t>
  </si>
  <si>
    <t xml:space="preserve">Доля озелененных территорий по отношению к общей площади города
</t>
  </si>
  <si>
    <t>Имп</t>
  </si>
  <si>
    <t xml:space="preserve">                    Отчет о ходе реализации направления «Жилищно-коммунальное хозяйство» муниципальной программы городского округа города Калуги 
«Формирование современной городской среды» на 2025 год</t>
  </si>
  <si>
    <t xml:space="preserve">Ответственный исполнитель - Управление городского хозяйства города Калуги</t>
  </si>
  <si>
    <t xml:space="preserve">            Сведения об исполнении помесячного плана достижения  показателей направления в текущем году</t>
  </si>
  <si>
    <t xml:space="preserve">Показатели направления</t>
  </si>
  <si>
    <t xml:space="preserve">Единица измерения (по ОКЕИ)</t>
  </si>
  <si>
    <t xml:space="preserve">Значения по месяцам</t>
  </si>
  <si>
    <t xml:space="preserve">На конец года</t>
  </si>
  <si>
    <t xml:space="preserve">% исполнения</t>
  </si>
  <si>
    <t>янв.</t>
  </si>
  <si>
    <t>февр.</t>
  </si>
  <si>
    <t>март</t>
  </si>
  <si>
    <t>апр.</t>
  </si>
  <si>
    <t>май</t>
  </si>
  <si>
    <t>июнь</t>
  </si>
  <si>
    <t>июль</t>
  </si>
  <si>
    <t>авг.</t>
  </si>
  <si>
    <t>сент.</t>
  </si>
  <si>
    <t>окт.</t>
  </si>
  <si>
    <t>нояб.</t>
  </si>
  <si>
    <t xml:space="preserve">Показатель «Количество отловленных безнадзорных животных» структурного элемента «Организация мероприятий при осуществлении деятельности по обращению с животными без владельцев»</t>
  </si>
  <si>
    <t>План</t>
  </si>
  <si>
    <t>шт.</t>
  </si>
  <si>
    <t>Факт/прогноз</t>
  </si>
  <si>
    <t xml:space="preserve">Показатель «Количество объектов благоустройства, находящихся на обслуживании» структурного элемента «Создание, содержание и ремонт объектов благоустройства»</t>
  </si>
  <si>
    <t xml:space="preserve">усл. ед.</t>
  </si>
  <si>
    <t xml:space="preserve">Показатель «Количество обслуживаемых фонтанов» структурного элемента «Создание, содержание и ремонт объектов благоустройства»</t>
  </si>
  <si>
    <t xml:space="preserve">Показатель «Количество обслуживаемых туалетных кабин, модулей» структурного элемента «Создание, содержание и ремонт объектов благоустройства»</t>
  </si>
  <si>
    <t xml:space="preserve">Показатель «Количество обслуживаемых муниципальных контейнерных  площадок» структурного элемента «Создание, содержание и ремонт объектов благоустройства»</t>
  </si>
  <si>
    <t xml:space="preserve">План </t>
  </si>
  <si>
    <t xml:space="preserve">Показатель «Количество установленных малых архитектурных форм» структурного элемента «Создание, содержание и ремонт объектов благоустройства»</t>
  </si>
  <si>
    <t xml:space="preserve">Показатель «Площадь городских и сельских кладбищ, находящихся на обслуживании» структурного элемента «Выполнение комплексных работ по организации, содержанию и ремонту мест захоронения»</t>
  </si>
  <si>
    <t>м2</t>
  </si>
  <si>
    <t xml:space="preserve">Показатель «Количество высаженных цветов» структурного элемента «Организация озеленения»</t>
  </si>
  <si>
    <t xml:space="preserve">Показатель «Количество удаленных аварийных насаждений» структурного элемента «Организация озеленения»</t>
  </si>
  <si>
    <t xml:space="preserve">Показатель «Количество деревьев, прошедших санитарную и омолаживающую обрезку» структурного элемента «Организация озеленения»</t>
  </si>
  <si>
    <t xml:space="preserve">Показатель «Количество посаженных зеленых насаждений» структурного элемента «Организация озеленения»</t>
  </si>
  <si>
    <t xml:space="preserve">Показатель «Объем вывезенных свалок» структурного элемента «Реализация мероприятий по ликвидации несанкционированных свалов, рекультивации земель, ликвидация накопленного вреда окружающей среде»</t>
  </si>
  <si>
    <r>
      <rPr>
        <sz val="9"/>
        <rFont val="Times New Roman"/>
      </rPr>
      <t>м</t>
    </r>
    <r>
      <rPr>
        <vertAlign val="superscript"/>
        <sz val="9"/>
        <rFont val="Times New Roman"/>
      </rPr>
      <t>3</t>
    </r>
  </si>
  <si>
    <t xml:space="preserve">Показатель «Количество ликвидированных свалок» структурного элемента «Реализация мероприятий по ликвидации несанкционированных свалов, рекультивации земель, ликвидация накопленного вреда окружающей среде»</t>
  </si>
  <si>
    <t>ед</t>
  </si>
  <si>
    <t xml:space="preserve">Показатель  «Количество обслуживаемых светильников» структурного элемента «Содержание и текущий ремонт объектов наружного освещения»</t>
  </si>
  <si>
    <t xml:space="preserve">Показатель «Количество объектов, находящихся на обслуживании» структурного элемента «Развитие материально технической базы в сфере благоустройства»</t>
  </si>
  <si>
    <t xml:space="preserve">Псэ 1</t>
  </si>
  <si>
    <t xml:space="preserve">Псэ 2</t>
  </si>
  <si>
    <t xml:space="preserve">Псэ 3</t>
  </si>
  <si>
    <t xml:space="preserve">Псэ 4</t>
  </si>
  <si>
    <t xml:space="preserve">Псэ 5</t>
  </si>
  <si>
    <t xml:space="preserve">Псэ 6</t>
  </si>
  <si>
    <t xml:space="preserve">Псэ 7</t>
  </si>
  <si>
    <t xml:space="preserve">       Сведения о выполнении (достижении) мероприятий и контрольных точек</t>
  </si>
  <si>
    <t>№</t>
  </si>
  <si>
    <t xml:space="preserve">Наименование мероприятия (результата)/контрольной точки</t>
  </si>
  <si>
    <t xml:space="preserve">Плановая дата наступления контрольной точки</t>
  </si>
  <si>
    <t xml:space="preserve">Фактическая дата наступления контрольной точки</t>
  </si>
  <si>
    <t xml:space="preserve">Ответственный исполнитель (должность)</t>
  </si>
  <si>
    <t xml:space="preserve">Подтверждающий документ</t>
  </si>
  <si>
    <t xml:space="preserve">Комментарий (результаты/ проблемы, возникшие в ходе реализации мероприятия)</t>
  </si>
  <si>
    <t xml:space="preserve">Расчет 
("+" достигнуто; 
"-" не достигнуто)</t>
  </si>
  <si>
    <t xml:space="preserve">ОТВЕТСТВЕННЫЙ ИСПОЛНИТЕЛЬ: УПРАВЛЕНИЕ ГОРОДСКОГО ХОЗЯЙСТВА ГОРОДА КАЛУГИ</t>
  </si>
  <si>
    <t>1.</t>
  </si>
  <si>
    <t xml:space="preserve">Задача «Улучшение экологической обстановки на территории городского округа города Калуги Калужской области» структурного элемента  «Организация озеленения»</t>
  </si>
  <si>
    <t>1.1.</t>
  </si>
  <si>
    <t xml:space="preserve">Мероприятия по организации озеленения</t>
  </si>
  <si>
    <t>1.1.1.</t>
  </si>
  <si>
    <t xml:space="preserve">Субсидия бюджетным учреждениям на финансовое обеспечение государственного (муниципального) задания на оказание государственных (муниципальных услуг(выполнение работ)</t>
  </si>
  <si>
    <t>1.1.1.1.</t>
  </si>
  <si>
    <t xml:space="preserve">Контрольная точка 1
Утверждено распоряжение «Об утверждении муниципального 
задания и финансового обеспечения 
выполнения муниципального задания 
с учетом расходов на содержание
имущества»</t>
  </si>
  <si>
    <t xml:space="preserve">Начальник отдела благоустройства комитета по благоустройству; начальник отдела экономического планирования и прогнозирования, финансово-бухгалтерский отдел комитета финансов и тарифной политики</t>
  </si>
  <si>
    <t xml:space="preserve">Распоряжение об утверждении муниципального задания от 27.12.2024  № 316-03-р</t>
  </si>
  <si>
    <t xml:space="preserve">Не выявлено</t>
  </si>
  <si>
    <t>+</t>
  </si>
  <si>
    <t>1.1.1.2.</t>
  </si>
  <si>
    <t xml:space="preserve">Контрольная точка 2
Заключено соглашение о порядке и условиях предоставления субсидии на финансовое обеспечение выполнения муниципального задания на оказание муниципальных услуг (выполнение работ) </t>
  </si>
  <si>
    <t xml:space="preserve">Соглашение от 27.12.2024 № 05/03-26</t>
  </si>
  <si>
    <t>1.1.1.3.</t>
  </si>
  <si>
    <t xml:space="preserve">Контрольная точка 3
Перечисление субсидии</t>
  </si>
  <si>
    <t>Ежемесячно</t>
  </si>
  <si>
    <t xml:space="preserve">График перечисления субсидии (п. 2.1.2. Соглашения от 27.12.2024 № 05/03-26)  </t>
  </si>
  <si>
    <t>1.1.1.4.</t>
  </si>
  <si>
    <t xml:space="preserve">Контрольная точка 4
Услуга оказана (работы выполнены)</t>
  </si>
  <si>
    <t xml:space="preserve">Отчет об исполнении муниципального задания от 31.12.2025</t>
  </si>
  <si>
    <t>1.1.2.</t>
  </si>
  <si>
    <t xml:space="preserve">Прочая закупка товаров, работ и услуг</t>
  </si>
  <si>
    <t>1.1.2.1.</t>
  </si>
  <si>
    <t xml:space="preserve">Контрольная точка 1
Закупка включена в план-график закупок (работ, услуг)</t>
  </si>
  <si>
    <t xml:space="preserve">Начальник отдела контрактной службы, начальник  финансово-бухгалтерского отдела комитета финансов и тарифной политики; Начальник отдела благоустройства комитета по благоустройству;</t>
  </si>
  <si>
    <t xml:space="preserve">Утвержденный план-график закупок </t>
  </si>
  <si>
    <t>1.1.2.2.</t>
  </si>
  <si>
    <t xml:space="preserve">Контрольная точка 2
Заключены муниципальные контракты</t>
  </si>
  <si>
    <t xml:space="preserve">1. Контракт №0137200001225000866 от 10.03.2025 на поставку рассады цветов                                                                         2. Контракт № 0137200001225005913 от 13.10.2025 на поставку луковиц тюльпанов                                                                 3. Контракт № 0137200001225001895 от 28.04.2025 на выполнение работ по озеленению                                                          4.  Контракт № 44/25/04-011 от 08.04.2025 на поставку саженцев туи</t>
  </si>
  <si>
    <t>1.1.2.3.</t>
  </si>
  <si>
    <t xml:space="preserve">Контрольная точка 3
Приемка выполненных работ, оказанных услуг в рамках заключенных муниципальных контрактов</t>
  </si>
  <si>
    <t xml:space="preserve">1. Акт №83-86 (апрель), Акт №118-131 (май), Акт №152-156 (июнь), Акт №190-192 (июль)                                                     2. Акт №340 (октябрь)                                                                                                                                                                         3. Акт №170 (июнь), Акт №300 (сентябрь), Акт №320 (октябрь), Акт №367 (ноябрь), Акт №407 (декабрь)                             4. Акт №119 (май) </t>
  </si>
  <si>
    <t>1.1.2.4.</t>
  </si>
  <si>
    <t xml:space="preserve">Контрольная точка 4
Оплата выполненных работ, оказанных услуг по муниципальным контрактам</t>
  </si>
  <si>
    <t xml:space="preserve">1. Платежное поручение № 568 от 14.05.2025 373 963,70 руб., № 730 от 10.06.2025 2 378 453,41 руб., № 844 от 07.07.2025 4 234 793,06 руб., № 1041 от 08.08.2025 1 940 528,34 руб.                                                                                                                2. Платежное поручение №1487 от 29.10.2025 724 080,00 руб.                                                                                                       3.  Платежное поручение № 762 от 17.06.2025 742 375,30 руб., № 938 от 02.09.2025 379 391,68 руб., № 1427 от 23.10.2025 2 648 118,14 руб., №1620 от 17.11.2025 2 229 834,03 руб., №1621 от 17.11.2025 392 277,63 руб., №1649 от 19.11.2025 667 009,90 руб., №1648 от 19.11.2025 1 058 973,28 руб., №1647 от 19.11.2025 1 435 644,64 руб., №1650 от 19.11.2025 130 378,57 руб., №1705 от 25.11.2025 1 569 218,44 руб., №1728 от 28.11.2025 932 864,89 руб.,№1727 от 28.11.2025 627 198,16 руб., №1730 от 28.11.2025 213 457,31 руб., №1729 от 28.11.2025 264 743,32 руб., №1733 от 01.12.2025 67 946,37 руб., №1841 от 16.12.2025 1 023 948,40 руб., №1842 от 16.12.2025 149 174,67 руб.                                                                             4.  Платежное поручение №555 от 12.05.2026 127 110,00 руб.</t>
  </si>
  <si>
    <t>2.</t>
  </si>
  <si>
    <t xml:space="preserve">Задача «Улучшение качества содержания мест захоронений и строительство объектов похоронного назначения на территории городского округа города Калуги Калужской области» структурного элемента «Выполнение комплексных работ по организации, содержанию и ремонту мест захоронения»</t>
  </si>
  <si>
    <t>2.1.</t>
  </si>
  <si>
    <t xml:space="preserve">Мероприятия по выполнению комплексных работ по организации, содержанию и ремонту мест захоронения</t>
  </si>
  <si>
    <t>2.1.1.</t>
  </si>
  <si>
    <t xml:space="preserve">Субсидия бюджетным учреждениям на финансовое обеспечение государственного (муниципального) задания на оказание государственных (муниципальных услуг (выполнение работ)</t>
  </si>
  <si>
    <t xml:space="preserve">
</t>
  </si>
  <si>
    <t>2.1.1.1.</t>
  </si>
  <si>
    <t>2.1.1.2.</t>
  </si>
  <si>
    <t>2.1.1.3.</t>
  </si>
  <si>
    <t>2.1.1.4.</t>
  </si>
  <si>
    <t>3.</t>
  </si>
  <si>
    <t xml:space="preserve">Задача «Создание новых объектов благоустройства и приведение в качественное состояние уже существующих. Улучшение природно-экологической ситуации и снижение уровня антропогенной нагрузки на окружающую среду» структурного элемента «Создание, содержание и ремонт объектов благоустройства»</t>
  </si>
  <si>
    <t>3.1.</t>
  </si>
  <si>
    <t xml:space="preserve">Мероприятия по созданию, содержанию и ремонту объектов благоустройства</t>
  </si>
  <si>
    <t>3.1.1.</t>
  </si>
  <si>
    <t>3.1.1.1.</t>
  </si>
  <si>
    <t>4.</t>
  </si>
  <si>
    <t xml:space="preserve">Задача «Обеспечение надежного и высокоэффективного наружного освещения территории городского округа города Калуги Калужской области» структурного элемента «Содержание и текущий ремонт объектов наружного освещения»</t>
  </si>
  <si>
    <t>4.1.</t>
  </si>
  <si>
    <t xml:space="preserve">Мероприятия по содержанию и текущему ремонту объектов наружного освещения</t>
  </si>
  <si>
    <t>4.1.1.</t>
  </si>
  <si>
    <t>4.1.1.1.</t>
  </si>
  <si>
    <t xml:space="preserve">Начальник отдела контрактной службы, начальник  финансово-бухгалтерского отдела комитета финансов и тарифной политики; Начальник отдела благоустройства комитета по благоустройству</t>
  </si>
  <si>
    <t xml:space="preserve">Распоряжение об утверждении муниципального задания от 28.12.2024  № 322 -03-р</t>
  </si>
  <si>
    <t>4.1.1.2.</t>
  </si>
  <si>
    <t xml:space="preserve">Соглашение от 28.12.2024 № 05/03-27</t>
  </si>
  <si>
    <t>4.1.1.3.</t>
  </si>
  <si>
    <t xml:space="preserve">График перечисления субсидии (п. 2.1.2. Соглашения от 28.12.2024 № 05/03-27)  </t>
  </si>
  <si>
    <t>4.1.1.4.</t>
  </si>
  <si>
    <t>4.1.2.</t>
  </si>
  <si>
    <t>4.1.2.1.</t>
  </si>
  <si>
    <t xml:space="preserve">Контрольная точка 1
Закупка включена в план-график закупок (работ, услуг) </t>
  </si>
  <si>
    <t>4.1.2.2.</t>
  </si>
  <si>
    <t xml:space="preserve">Контракт за 2025 от 03.03.2025 до 31.12.2025 номер контракта 0137200001225000665 </t>
  </si>
  <si>
    <t>4.1.2.3.</t>
  </si>
  <si>
    <t xml:space="preserve">31.03.2025 1 Акт выполненых работ 3 504 338,80 ПАО РОССЕТИ ЦЕНТР И ПРИВОЛЖЬЕ  март
30.04.2025 2 Акт выполненых работ 2 036 744,42 ПАО РОССЕТИ ЦЕНТР И ПРИВОЛЖЬЕ  апрель
31.05.2025 3 Акт выполненых работ 2 700 707,97 ПАО РОССЕТИ ЦЕНТР И ПРИВОЛЖЬЕ  май
30.06.2025 4 Акт выполненых работ 1 921 854,93 ПАО РОССЕТИ ЦЕНТР И ПРИВОЛЖЬЕ  июнь
31.07.2025 5 Акт выполненых работ 2 940 563,48 ПАО РОССЕТИ ЦЕНТР И ПРИВОЛЖЬЕ  июль
31.08.2025 6 Акт выполненых работ 2 799 289,29 ПАО РОССЕТИ ЦЕНТР И ПРИВОЛЖЬЕ  август
30.09.2025 7 Акт выполненых работ 3 301 362,29 ПАО РОССЕТИ ЦЕНТР И ПРИВОЛЖЬЕ  сентябрь
10.11.2025 б/н Акт выполненых работ 6 016 293,88 ПАО РОССЕТИ ЦЕНТР И ПРИВОЛЖЬЕ  октябрь
14.11.2025 9 Акт выполненых работ 2 411 275,63 ПАО РОССЕТИ ЦЕНТР И ПРИВОЛЖЬЕ  ноябрь
30.11.2025 10 Акт выполненых работ 2 665 404,26 ПАО РОССЕТИ ЦЕНТР И ПРИВОЛЖЬЕ  декабрь </t>
  </si>
  <si>
    <t>4.1.2.4.</t>
  </si>
  <si>
    <t xml:space="preserve">17.04.2025 8:58:45 0000-000119 Платежное поручение 3 504 338,80 ПАО РОССЕТИ ЦЕНТР И ПРИВОЛЖЬЕ  март
27.05.2025 0:00:00 0000-000156 Платежное поручение 2 036 744,42 ПАО РОССЕТИ ЦЕНТР И ПРИВОЛЖЬЕ  апрель
23.06.2025 0:00:00 0000-000187 Платежное поручение 2 700 707,97 ПАО РОССЕТИ ЦЕНТР И ПРИВОЛЖЬЕ  май
16.07.2025 0:00:00 0000-000224 Платежное поручение 1 921 854,93 ПАО РОССЕТИ ЦЕНТР И ПРИВОЛЖЬЕ  июнь
14.08.2025 0:00:02 0000-000251 Платежное поручение 2 940 563,48 ПАО РОССЕТИ ЦЕНТР И ПРИВОЛЖЬЕ  июль
18.09.2025 0:00:00 0000-000287 Платежное поручение 2 799 289,29 ПАО РОССЕТИ ЦЕНТР И ПРИВОЛЖЬЕ  август
22.10.2025 0:00:00 0000-000336 Платежное поручение 3 301 362,29 ПАО РОССЕТИ ЦЕНТР И ПРИВОЛЖЬЕ  сентябрь
13.11.2025 10:43:25 0000-000366 Платежное поручение 6 016 293,88 ПАО РОССЕТИ ЦЕНТР И ПРИВОЛЖЬЕ  октябрь
02.12.2025 0:00:00 0000-000394 Платежное поручение 2 411 275,63 ПАО РОССЕТИ ЦЕНТР И ПРИВОЛЖЬЕ  ноябрь
17.12.2025 8:59:08 0000-000421 Платежное поручение 2 665 404,26 ПАО РОССЕТИ ЦЕНТР И ПРИВОЛЖЬЕ  декабрь</t>
  </si>
  <si>
    <t>5.</t>
  </si>
  <si>
    <t xml:space="preserve">Задача «Закупка и содержание материально-технических ресурсов и инфраструктуры для эффективного выполнения работ по комплексному благоустройству и содержанию территорий» структурного элемента «Развитие материально технической базы в сфере благоустройства»</t>
  </si>
  <si>
    <t>5.1.</t>
  </si>
  <si>
    <t xml:space="preserve">Укрепление материально-технической базы учреждения в сфере благоустройства</t>
  </si>
  <si>
    <t>5.1.1.</t>
  </si>
  <si>
    <t xml:space="preserve">Контрольная точка 1
Утвержден перечень целевых субсидий </t>
  </si>
  <si>
    <t xml:space="preserve">Начальник  финансово-бухгалтерского отдела комитета финансов и тарифной политики; начальник отдела экологии и реализации целевых программ комитета по благоустройству</t>
  </si>
  <si>
    <t xml:space="preserve">Перечень целевых субсидий № 4  от 14.05.2025 </t>
  </si>
  <si>
    <t>5.1.2.</t>
  </si>
  <si>
    <t xml:space="preserve">Контрольная точка 2
Заключено соглашение о предоставлении субсидии на иные цели муниципальным бюджетным и автономным учреждениям бюджета городского округа города Калуги</t>
  </si>
  <si>
    <t xml:space="preserve">Дополнительное соглашение № 3 от 15.05.2025  к Соглашению № 05-03-03 </t>
  </si>
  <si>
    <t>5.1.3.</t>
  </si>
  <si>
    <t xml:space="preserve">Контрольная точка 3
Перечислена субсидия</t>
  </si>
  <si>
    <t xml:space="preserve">График перечисления субсидии от 15.05.2025</t>
  </si>
  <si>
    <t>5.1.4.</t>
  </si>
  <si>
    <t xml:space="preserve">Отчет об использовании  субсидии от 31.12.2025</t>
  </si>
  <si>
    <t>5.2.</t>
  </si>
  <si>
    <t xml:space="preserve">Услуги финансовой аренды (лизинга) для приобретения транспортных средств</t>
  </si>
  <si>
    <t>5.2.1.</t>
  </si>
  <si>
    <t xml:space="preserve">Начальник отдела экономического планирования и прогнозирования, начальник финансово-бухгалтерского отдела комитета и тарифной политики</t>
  </si>
  <si>
    <t xml:space="preserve">Перечень целевых субсидий от 23.01.2025 №1</t>
  </si>
  <si>
    <t>5.2.2.</t>
  </si>
  <si>
    <t xml:space="preserve">Контрольная точка 2 
Заключено соглашение о предоставлении субсидии на иные цели муниципальным бюджетным и автономным учреждениям из бюджета городского округа города Калуги</t>
  </si>
  <si>
    <t xml:space="preserve">Соглашение от 23.01.2025 №05-03-03</t>
  </si>
  <si>
    <t>5.2.3.</t>
  </si>
  <si>
    <t xml:space="preserve">График перечисления субсидии от 23.01.2025</t>
  </si>
  <si>
    <t>5.2.4.</t>
  </si>
  <si>
    <t xml:space="preserve">Контрольная точка 4
Услуга оказана (субсидия перечислена)</t>
  </si>
  <si>
    <t>6.</t>
  </si>
  <si>
    <t xml:space="preserve">Задача «Улучшение природно-экологической ситуации и снижение уровня антропогенной нагрузки на окружающую среду» структурного элемента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</si>
  <si>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>6.1.</t>
  </si>
  <si>
    <t xml:space="preserve">Реализация мероприятий по ликвидации накопленного вреда окружающей среде, рекультивации земельных участков, на которых размещены объекты накопленного вреда окружающей среде</t>
  </si>
  <si>
    <t>6.1.1.</t>
  </si>
  <si>
    <t xml:space="preserve">Перечень целевых субсидий от 28.03.2025 №3</t>
  </si>
  <si>
    <t>6.1.2.</t>
  </si>
  <si>
    <t xml:space="preserve">Контрольная точка 2
Заключено соглашения о предоставлении субсидии на иные цели муниципальным бюджетным и автономным учреждениям из бюджета городского округа города Калуги</t>
  </si>
  <si>
    <t xml:space="preserve">Дополнительное соглашение № 1 от 31.03..2025  к Соглашению № 05-03-03 </t>
  </si>
  <si>
    <t>6.1.3.</t>
  </si>
  <si>
    <t xml:space="preserve">Контрольная точка 3
Перечисление субсидии </t>
  </si>
  <si>
    <t xml:space="preserve">График перечисления субсидии от 31.03.2025</t>
  </si>
  <si>
    <t>6.1.4.</t>
  </si>
  <si>
    <t>7.</t>
  </si>
  <si>
    <t xml:space="preserve">Задача «Отлов, стерилизация и возврат животных без владельцев, не проявляющих немотивированной агрессивности, на прежние места их обитания»  структурного элемента «Организация мероприятий при осуществлении деятельности по обращению с животными без владельцев»</t>
  </si>
  <si>
    <t>7.1.</t>
  </si>
  <si>
    <t xml:space="preserve">Организация и проведение мероприятий по обращению с животными без владельцев </t>
  </si>
  <si>
    <t>7.1.1.</t>
  </si>
  <si>
    <t xml:space="preserve">План-график закупок от 23.02.2025</t>
  </si>
  <si>
    <t>7.1.2.</t>
  </si>
  <si>
    <t xml:space="preserve">31.03.2025, 30.06.2025</t>
  </si>
  <si>
    <t xml:space="preserve">05.11.2024, 27.06.2025</t>
  </si>
  <si>
    <t xml:space="preserve">Муниципальный контракт (от 05.11.2024 № 0137200001224006330 )  Муниципальный контракт (от 27.06.2025 № 0137200001225003611)</t>
  </si>
  <si>
    <t>7.1.3.</t>
  </si>
  <si>
    <t xml:space="preserve">30.09.2025, 31.12.2025</t>
  </si>
  <si>
    <t xml:space="preserve">25.08.2025, 24.12.2025</t>
  </si>
  <si>
    <t xml:space="preserve">Акт выполненных работ (от 31.01.205 № 1, от 28.02.2025 № 2, от 31.03.2025 № 3, от 30.04.2025 № 4, от 31.05.2025 № 5, 30.06.2025 № 6, 31.07.2025 № 7); (от 31.07.2025 № 1, от 31.08.2025 № 2, от 30.09.2025 № 3, от 31.10.2025 №4, от 30.11.2025 № 5, от 24.12.2025 № 6, </t>
  </si>
  <si>
    <t>7.1.4.</t>
  </si>
  <si>
    <t xml:space="preserve">№ 1-7 от 07.02.25 дог № 0137200001224006330 от 05.11.24
№ 2-6 от 06.03.25 дог № 0137200001224006330 от 05.11.24
№ 3/2 от 09.04.25 дог № 0137200001224006330 от 05.11.24
№ 4/6 от 13.05.25 дог № 0137200001224006330 от 05.11.24
№ 5/5 от 09.06.25 дог № 0137200001224006330 от 05.11.24
№ 6.1 от 07.07.25 дог № 0137200001224006330 от 05.11.24
№ 7_ от 07.08.25 дог № 0137200001224006330 от 05.11.24
№ 1_1 от 07.08.25 дог № 0137200001225003611 от 27.06.25
№ 2 от 04.09.25 дог № 0137200001225003611 от 27.06.25
№ 1 от 06.10.25 дог № 0137200001225003611 от 27.06.25
№ 4 от 07.11.25 дог № 0137200001225003611 от 27.06.25
№ 11 от 08.12.25 дог № 0137200001225003611 от 27.06.25
№ 19 от 24.12.25 дог № 0137200001225003611 от 27.06.25</t>
  </si>
  <si>
    <t>8.</t>
  </si>
  <si>
    <t xml:space="preserve">Задача «Обеспечение деятельности управления городского хозяйства города Калуги» структурного элемента "Обеспечение деятельности органов администрации городского округа города Калуги"</t>
  </si>
  <si>
    <t>8.1.</t>
  </si>
  <si>
    <t xml:space="preserve">Работы на обеспечение деятельности центрального аппарата</t>
  </si>
  <si>
    <t>8.1.1.</t>
  </si>
  <si>
    <t xml:space="preserve">Контрольные точки не устанавливаются</t>
  </si>
  <si>
    <t xml:space="preserve">Начальник отдела экономического планирования и прогнозирования, начальник финансово-бухгалтерского отдела комитета финансов и тарифной политики</t>
  </si>
  <si>
    <t xml:space="preserve">Не устанавливаются</t>
  </si>
  <si>
    <t xml:space="preserve">Ктсэ 1</t>
  </si>
  <si>
    <t xml:space="preserve">Ктсэ 2</t>
  </si>
  <si>
    <t xml:space="preserve">Ктсэ 3</t>
  </si>
  <si>
    <t xml:space="preserve">Ктсэ 4</t>
  </si>
  <si>
    <t xml:space="preserve">Ктсэ 5</t>
  </si>
  <si>
    <t xml:space="preserve">Ктсэ 6</t>
  </si>
  <si>
    <t xml:space="preserve">Ктсэ 7</t>
  </si>
  <si>
    <t xml:space="preserve">Ктсэ 8</t>
  </si>
  <si>
    <t xml:space="preserve">                  Отчет о ходе реализации направления «Жилищно-коммунальное хозяйство» муниципальной программы городского округа города Калуги 
«Формирование современной городской среды» на 2025 год</t>
  </si>
  <si>
    <t xml:space="preserve">Соисполнитель: Управление по работе с населением на территориях</t>
  </si>
  <si>
    <t xml:space="preserve">Показатель «Количество насаждений удаленных и прошедших обрезку» структурного элемента «Организация озеленения на территории городского округа города Калуги»</t>
  </si>
  <si>
    <t xml:space="preserve">Показатель «Количество колодцев и родников, прошедших очистку, дезинфекцию, ремонт» структурного элемента «Создание, содержание и ремонт объектов благоустройства на территории городского окргуга города Калуги»</t>
  </si>
  <si>
    <t xml:space="preserve">Показатель «Площадь ликвидируемых несанкционированных свалок» структурного элемента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</si>
  <si>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 xml:space="preserve">кв. м</t>
  </si>
  <si>
    <t>Псэ1</t>
  </si>
  <si>
    <t>Псэ2</t>
  </si>
  <si>
    <t>Псэ3</t>
  </si>
  <si>
    <t xml:space="preserve">Расчет ("+" достигнуто; "-" не достигнуто)</t>
  </si>
  <si>
    <t xml:space="preserve">СОИСПОЛНИТЕЛЬ: УПРАВЛЕНИЕ ПО РАБОТЕ С НАСЕЛЕНИЕМ НА ТЕРРИТОРИЯХ</t>
  </si>
  <si>
    <t xml:space="preserve">1. </t>
  </si>
  <si>
    <r>
      <rPr>
        <sz val="9"/>
        <rFont val="Times New Roman"/>
      </rPr>
      <t xml:space="preserve">Задача </t>
    </r>
    <r>
      <rPr>
        <b/>
        <sz val="9"/>
        <rFont val="Times New Roman"/>
      </rPr>
      <t xml:space="preserve"> «Текущее содержание зеленых насаждений»</t>
    </r>
    <r>
      <rPr>
        <sz val="9"/>
        <rFont val="Times New Roman"/>
      </rPr>
      <t xml:space="preserve"> структурного элемента </t>
    </r>
    <r>
      <rPr>
        <b/>
        <sz val="9"/>
        <rFont val="Times New Roman"/>
      </rPr>
      <t xml:space="preserve"> «Организация озеленения на территории городского округа города Калуги»</t>
    </r>
  </si>
  <si>
    <t xml:space="preserve">Контрольная точка 1 "Включение закупки в план-график закупок"</t>
  </si>
  <si>
    <t xml:space="preserve">Контрактный управляющий</t>
  </si>
  <si>
    <t xml:space="preserve">План-график закупок на 2025 опубликован  27.12.2024 в единой информационной системе
zakupki.gov.ru</t>
  </si>
  <si>
    <t xml:space="preserve">Контрольная точка 2 "Заключение муниципального контракта"</t>
  </si>
  <si>
    <r>
      <rPr>
        <sz val="9"/>
        <rFont val="Times New Roman"/>
      </rPr>
      <t xml:space="preserve">Муниципальный контракт                       № 0137200001225001419 от 31.03.2025</t>
    </r>
    <r>
      <rPr>
        <sz val="9"/>
        <color indexed="2"/>
        <rFont val="Times New Roman"/>
      </rPr>
      <t xml:space="preserve"> </t>
    </r>
  </si>
  <si>
    <t>1.1.3.</t>
  </si>
  <si>
    <t xml:space="preserve">Контрольная точка 3  "Приемка оказанных услуг, выполненных работ по муниципальному контракту "</t>
  </si>
  <si>
    <t xml:space="preserve">Начальники, заместители начальников отделов</t>
  </si>
  <si>
    <t xml:space="preserve">Акты выполненных работ: № 1 от 26.05.2025,  № 2 от 14.08.2025
</t>
  </si>
  <si>
    <t>1.1.4.</t>
  </si>
  <si>
    <t xml:space="preserve">Контрольная точка 4 "Оплата оказанных услуг, выполненных работ по муниципальному контракту "</t>
  </si>
  <si>
    <t xml:space="preserve">Финансово-экономический отдел</t>
  </si>
  <si>
    <t xml:space="preserve">Платежные поручения:  № 265 от 11.06.2025; № 530 от 30.09.2025</t>
  </si>
  <si>
    <r>
      <rPr>
        <sz val="9"/>
        <rFont val="Times New Roman"/>
      </rPr>
      <t>Задача</t>
    </r>
    <r>
      <rPr>
        <b/>
        <sz val="9"/>
        <rFont val="Times New Roman"/>
      </rPr>
      <t xml:space="preserve"> «Благоустройство колодцев и родников (очистка, дезинфекция, ремонт), предназначенных для водоснабжения населения на территории городского округа города Калуги, включенных в реестр муниципального имущества городского округа города Калуги</t>
    </r>
    <r>
      <rPr>
        <sz val="9"/>
        <rFont val="Times New Roman"/>
      </rPr>
      <t xml:space="preserve"> структурного элемента</t>
    </r>
    <r>
      <rPr>
        <b/>
        <sz val="9"/>
        <rFont val="Times New Roman"/>
      </rPr>
      <t xml:space="preserve"> «Создание, содержание и ремонт объектов благоустройства на территории городского окргуга города Калуги»</t>
    </r>
  </si>
  <si>
    <t>2.1.2.</t>
  </si>
  <si>
    <t xml:space="preserve">Муниципальные контракты:                   № 0137200001225001419 от 31.03.2025;     № 2-СТ/2025  от 11.08.2025 </t>
  </si>
  <si>
    <t>2.1.3.</t>
  </si>
  <si>
    <t xml:space="preserve">Акты выполненных работ: № 1 от 09.09.2025,  № 2 от 25.11.2025.               № 1 от 04.12.2025
</t>
  </si>
  <si>
    <t>2.1.4.</t>
  </si>
  <si>
    <t xml:space="preserve">Платежные поручения:  № 529 от 30.09.2025,  № 711 от 23.12.2025.          № 667 от 15.12.2025
</t>
  </si>
  <si>
    <r>
      <rPr>
        <sz val="9"/>
        <rFont val="Times New Roman"/>
      </rPr>
      <t xml:space="preserve">Задача </t>
    </r>
    <r>
      <rPr>
        <b/>
        <sz val="9"/>
        <rFont val="Times New Roman"/>
      </rPr>
      <t xml:space="preserve">«Улучшение экологической обстановки за счет ликвидации несанкционированных свалок»</t>
    </r>
    <r>
      <rPr>
        <sz val="9"/>
        <rFont val="Times New Roman"/>
      </rPr>
      <t xml:space="preserve"> структурного элемента </t>
    </r>
    <r>
      <rPr>
        <b/>
        <sz val="9"/>
        <rFont val="Times New Roman"/>
      </rPr>
      <t xml:space="preserve">«Реализация мероприятий по ликвидации несанкционированных свалок, рекультивация земель, ликвидация накопленного вреда окружающей среде»</t>
    </r>
  </si>
  <si>
    <t xml:space="preserve">Мероприятия по ликвидации несанкционированных свалок</t>
  </si>
  <si>
    <t>3.1.2.</t>
  </si>
  <si>
    <t xml:space="preserve">Контрольная точка 2 "Заключение муниципальных контрактов"</t>
  </si>
  <si>
    <t xml:space="preserve">Муниципальные контракты:                   № 0137200001225001825 от 14.04.2025;
№ 0137200001225004423 от 11.08.2025;
№ 0137200001225005153 от 08.09.2025
</t>
  </si>
  <si>
    <t>3.1.3.</t>
  </si>
  <si>
    <t xml:space="preserve">Акты выполненных работ:                       1) № 1 от 30.04.2025, № 2 от 20.05.2025, № 3 от 02.06.2025.                                    2).  № 1 от 29.08.2025, № 2 от 25.09.2025.                                                    3).  № 1 от 06.10.2025, № 2 от 30.10.2025
</t>
  </si>
  <si>
    <t>3.1.4.</t>
  </si>
  <si>
    <t xml:space="preserve">Платежные поручения:                                   1). № 205 от 15.05.2025, № 231от 28.05.2025, № 266 от 17.06.2025.                                              2).  № 505 от 23.09.2025, № 546 от 07.10.2025.                                               3).  № 561 от 15.10.2025, № 620 от 21.11.2025
</t>
  </si>
  <si>
    <t>Ктсэ1</t>
  </si>
  <si>
    <t>Ктсэ2</t>
  </si>
  <si>
    <t>Ктсэ3</t>
  </si>
  <si>
    <t xml:space="preserve">              Отчет о ходе реализации направления «Жилищно-коммунальное хозяйство» муниципальной программы городского округа города Калуги 
«Формирование современной городской среды» на 2025 год</t>
  </si>
  <si>
    <t xml:space="preserve">Соисполнитель: Управление архитектуры, градостроительства и земельных отношений города Калуги</t>
  </si>
  <si>
    <t xml:space="preserve">Показатель «Количество благоустроенных территорий» структурного элемента «Создание, содержание и ремонт объектов благоустройства», «Региональный проект «Формирование комфортной городской среды»
</t>
  </si>
  <si>
    <t xml:space="preserve">Показатель «Количество обустроенных пешеходных дорожек, тротуаров Комплекс процессных мероприятий  «Благоустройство территории городского округа города Калуги Калужской области»</t>
  </si>
  <si>
    <t xml:space="preserve">Показатель «Количество разработанных проектов рекультивации несанкционированных свалок» структурного элемента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</si>
  <si>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 xml:space="preserve">Показатель «Количество разработанных проектов системы ливневой канализации» структурного элемента  «Строительство и реконструкция объектов благоустройства муниципального образования «Город Калуга»</t>
  </si>
  <si>
    <t>Псэ4</t>
  </si>
  <si>
    <t>Псэ5</t>
  </si>
  <si>
    <t xml:space="preserve">СОИСПОЛНИТЕЛЬ: УПРАВЛЕНИЕ АРХИТЕКТУРЫ, ГРАДОСТРОИТЕЛЬСТВА И ЗЕМЕЛЬНЫХ ОТНОШЕНИЙ ГОРОДА КАЛУГИ</t>
  </si>
  <si>
    <t xml:space="preserve">Задача «Текущее содержание и ремонт объектов благоустройства, расположенных на территории городского округа города Калуги Калужской области структурного элемента «Создание, содержание и ремонт объектов благоустройства на территории  городского округа города Калуги Калужской области»</t>
  </si>
  <si>
    <t xml:space="preserve">Мероприятие "Выполнение комплекса работ по благоустройству общественных территорий"</t>
  </si>
  <si>
    <t xml:space="preserve">Контрольная точка «Включение в план закупок»</t>
  </si>
  <si>
    <t xml:space="preserve">Заместитель начальника управления/ председатель финансово-экономического комитета/ Начальник отдела капитального ремонта/ куратор объектов</t>
  </si>
  <si>
    <t xml:space="preserve">Утвержденный план-график закупок (размещен в единой информационной системе
zakupki.gov.ru)</t>
  </si>
  <si>
    <t>1.2.</t>
  </si>
  <si>
    <t xml:space="preserve">Контрольная точка «Заключение муниципального контракта»</t>
  </si>
  <si>
    <r>
      <rPr>
        <sz val="9"/>
        <rFont val="Times New Roman"/>
      </rPr>
      <t xml:space="preserve">    Муниципальный контракт на выполнение работ  №0137200001225000313 от 24.02.2025г   Муниципальные контракты (размещены в единой информационной системе
zakupki.gov.ru</t>
    </r>
    <r>
      <rPr>
        <b/>
        <sz val="9"/>
        <rFont val="Times New Roman"/>
      </rPr>
      <t>)</t>
    </r>
  </si>
  <si>
    <t>1.3.</t>
  </si>
  <si>
    <t xml:space="preserve">Контрольная точка 
«Приемка работ»
</t>
  </si>
  <si>
    <r>
      <rPr>
        <sz val="9"/>
        <rFont val="Times New Roman"/>
      </rPr>
      <t xml:space="preserve">  Акт о приемке выполненных работ (12) №2  Акты выполненных работ (размещены в единой информационной системе
zakupki.gov.ru</t>
    </r>
    <r>
      <rPr>
        <b/>
        <sz val="9"/>
        <rFont val="Times New Roman"/>
      </rPr>
      <t>)</t>
    </r>
  </si>
  <si>
    <t>1.4.</t>
  </si>
  <si>
    <t xml:space="preserve">Контрольная точка
 «Оплата выполненных работ»
</t>
  </si>
  <si>
    <r>
      <rPr>
        <sz val="9"/>
        <rFont val="Times New Roman"/>
      </rPr>
      <t xml:space="preserve">  ПЛАТЕЖНОЕ ПОРУЧЕНИЕ № 528  Платежные поручения (размещены в единой информационной системе
zakupki.gov.ru</t>
    </r>
    <r>
      <rPr>
        <b/>
        <sz val="9"/>
        <rFont val="Times New Roman"/>
      </rPr>
      <t>)</t>
    </r>
  </si>
  <si>
    <t>1.5.</t>
  </si>
  <si>
    <t xml:space="preserve"> -</t>
  </si>
  <si>
    <t>1.6.</t>
  </si>
  <si>
    <r>
      <rPr>
        <sz val="9"/>
        <rFont val="Times New Roman"/>
      </rPr>
      <t xml:space="preserve"> Муниципальный контракт на выполнение работ от 30.06.2025  № 0137200001225003633   Муниципальные контракты (размещены в единой информационной системе
zakupki.gov.ru</t>
    </r>
    <r>
      <rPr>
        <b/>
        <sz val="9"/>
        <rFont val="Times New Roman"/>
      </rPr>
      <t>)</t>
    </r>
  </si>
  <si>
    <t>1.7.</t>
  </si>
  <si>
    <r>
      <rPr>
        <sz val="9"/>
        <rFont val="Times New Roman"/>
      </rPr>
      <t xml:space="preserve">  Документ о приемке № 1 от 07.08.2025  Акты выполненных работ (размещены в единой информационной системе
zakupki.gov.ru</t>
    </r>
    <r>
      <rPr>
        <b/>
        <sz val="9"/>
        <rFont val="Times New Roman"/>
      </rPr>
      <t>)</t>
    </r>
  </si>
  <si>
    <t>1.8.</t>
  </si>
  <si>
    <r>
      <rPr>
        <sz val="9"/>
        <rFont val="Times New Roman"/>
      </rPr>
      <t xml:space="preserve">ПЛАТЕЖНОЕ ПОРУЧЕНИЕ № 391
Платежные поручения (размещены в единой информационной системе
zakupki.gov.ru</t>
    </r>
    <r>
      <rPr>
        <b/>
        <sz val="9"/>
        <rFont val="Times New Roman"/>
      </rPr>
      <t>)</t>
    </r>
  </si>
  <si>
    <t>1.9.</t>
  </si>
  <si>
    <t xml:space="preserve">Закупка в 2024г.</t>
  </si>
  <si>
    <t>1.10.</t>
  </si>
  <si>
    <r>
      <rPr>
        <sz val="9"/>
        <rFont val="Times New Roman"/>
      </rPr>
      <t xml:space="preserve"> Муниципальный контракт на выполнение работ от 12.08.2024                                    № 0137200001224003764 Муниципальные контракты (размещены в единой информационной системе
zakupki.gov.ru</t>
    </r>
    <r>
      <rPr>
        <b/>
        <sz val="9"/>
        <rFont val="Times New Roman"/>
      </rPr>
      <t>)</t>
    </r>
  </si>
  <si>
    <t>1.11.</t>
  </si>
  <si>
    <r>
      <rPr>
        <sz val="9"/>
        <rFont val="Times New Roman"/>
      </rPr>
      <t xml:space="preserve">  Документ о приемке № 5 от 04.07.2025  Акты выполненных работ (размещены в единой информационной системе
zakupki.gov.ru</t>
    </r>
    <r>
      <rPr>
        <b/>
        <sz val="9"/>
        <rFont val="Times New Roman"/>
      </rPr>
      <t>)</t>
    </r>
  </si>
  <si>
    <t>1.12.</t>
  </si>
  <si>
    <r>
      <rPr>
        <sz val="9"/>
        <rFont val="Times New Roman"/>
      </rPr>
      <t xml:space="preserve">ПЛАТЕЖНОЕ ПОРУЧЕНИЕ № 259
Платежные поручения (размещены в единой информационной системе
zakupki.gov.ru</t>
    </r>
    <r>
      <rPr>
        <b/>
        <sz val="9"/>
        <rFont val="Times New Roman"/>
      </rPr>
      <t>)</t>
    </r>
  </si>
  <si>
    <t xml:space="preserve">Задача «Увеличение количества пешеходных зон» структурного элемента «Благоустройство территории городского округа города Калуги Калужской области»</t>
  </si>
  <si>
    <t xml:space="preserve">Мероприятие «Благоустройство территории (устройство пешеходных дорожек)»</t>
  </si>
  <si>
    <t xml:space="preserve">Контрольная точка "Включение в План закупок "</t>
  </si>
  <si>
    <t xml:space="preserve">Контрольная точка "Заключение Муниципального контракта"</t>
  </si>
  <si>
    <r>
      <rPr>
        <sz val="9"/>
        <rFont val="Times New Roman"/>
      </rPr>
      <t xml:space="preserve">    Муниципальный контракт № 0137200001225003820 от 08.07.2025     Муниципальные контракты (размещены в единой информационной системе
zakupki.gov.ru</t>
    </r>
    <r>
      <rPr>
        <b/>
        <sz val="9"/>
        <rFont val="Times New Roman"/>
      </rPr>
      <t>)</t>
    </r>
  </si>
  <si>
    <t xml:space="preserve">Контрольная точка «Приемка работ»</t>
  </si>
  <si>
    <r>
      <rPr>
        <sz val="9"/>
        <rFont val="Times New Roman"/>
      </rPr>
      <t xml:space="preserve">  Акт о приемке выполненных работ №1 от 29.08.2025                           Акты выполненных работ (размещены в единой информационной системе
zakupki.gov.ru</t>
    </r>
    <r>
      <rPr>
        <b/>
        <sz val="9"/>
        <rFont val="Times New Roman"/>
      </rPr>
      <t>)</t>
    </r>
  </si>
  <si>
    <t xml:space="preserve">Контрольная точка "Оплата выполненных работ"</t>
  </si>
  <si>
    <r>
      <rPr>
        <sz val="9"/>
        <rFont val="Times New Roman"/>
      </rPr>
      <t xml:space="preserve">  Платежное поручение №438 от 19.09.2025          Платежные поручения (размещены в единой информационной системе
zakupki.gov.ru</t>
    </r>
    <r>
      <rPr>
        <b/>
        <sz val="9"/>
        <rFont val="Times New Roman"/>
      </rPr>
      <t>)</t>
    </r>
  </si>
  <si>
    <t xml:space="preserve">Задача «Улучшение экологической обстановки за счет проведенной рекультивации» структурного элемента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</si>
  <si>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 xml:space="preserve">Мероприятие «Рекультивация свалки ТКО г. Калуги (рекультивация несанкционированной свалки)»</t>
  </si>
  <si>
    <t xml:space="preserve">Контрольная точка «Включение в План закупок»</t>
  </si>
  <si>
    <t xml:space="preserve">Контрольная точка «Заключение Муниципального контракта»</t>
  </si>
  <si>
    <r>
      <rPr>
        <sz val="9"/>
        <rFont val="Times New Roman"/>
      </rPr>
      <t xml:space="preserve"> Муниципальный контракт № 013720000122б000002 от 24.02.2026 Муниципальные контракты (размещены в единой информационной системе
zakupki.gov.ru</t>
    </r>
    <r>
      <rPr>
        <b/>
        <sz val="9"/>
        <rFont val="Times New Roman"/>
      </rPr>
      <t>)</t>
    </r>
  </si>
  <si>
    <t xml:space="preserve">Акты выполненных работ </t>
  </si>
  <si>
    <t xml:space="preserve">Дата окончания исполнения контракта (срок исполнения контракта) 31.12.2026</t>
  </si>
  <si>
    <t xml:space="preserve">Контрольная точка «Оплата выполненных работ»</t>
  </si>
  <si>
    <t xml:space="preserve">Платежные поручения </t>
  </si>
  <si>
    <r>
      <rPr>
        <b/>
        <sz val="9"/>
        <rFont val="Times New Roman"/>
      </rPr>
      <t xml:space="preserve">Задача «Строительство (реконструкция) линий наружного освещения (прочие работы, услуги) и ливневой канализации (прочие работы, услуги)» </t>
    </r>
    <r>
      <rPr>
        <b/>
        <sz val="9"/>
        <rFont val="Times New Roman"/>
      </rPr>
      <t xml:space="preserve">Структурного элемента «Строительство и реконструкция объектов благоустройства городского округа города Калуги Калужской области»</t>
    </r>
  </si>
  <si>
    <r>
      <rPr>
        <sz val="9"/>
        <rFont val="Times New Roman"/>
      </rPr>
      <t xml:space="preserve">Мероприятие «</t>
    </r>
    <r>
      <rPr>
        <sz val="9"/>
        <rFont val="Times New Roman"/>
      </rPr>
      <t xml:space="preserve">Бюджетные инвестиции в сфере благоустройства»</t>
    </r>
  </si>
  <si>
    <r>
      <rPr>
        <sz val="9"/>
        <rFont val="Times New Roman"/>
      </rPr>
      <t xml:space="preserve">  Муниципальный контракт от 07.08.2025 № 0137200001225004629  Муниципальные контракты (размещены в единой информационной системе
zakupki.gov.ru</t>
    </r>
    <r>
      <rPr>
        <b/>
        <sz val="9"/>
        <rFont val="Times New Roman"/>
      </rPr>
      <t>)</t>
    </r>
  </si>
  <si>
    <t>4.1.3.</t>
  </si>
  <si>
    <r>
      <rPr>
        <sz val="9"/>
        <rFont val="Times New Roman"/>
      </rPr>
      <t xml:space="preserve">  Документ о приемке № 1 от 29.12.2025                                    Акты выполненных работ (размещены в единой информационной системе
zakupki.gov.ru</t>
    </r>
    <r>
      <rPr>
        <b/>
        <sz val="9"/>
        <rFont val="Times New Roman"/>
      </rPr>
      <t>)</t>
    </r>
  </si>
  <si>
    <t>4.1.4.</t>
  </si>
  <si>
    <r>
      <rPr>
        <sz val="9"/>
        <rFont val="Times New Roman"/>
      </rPr>
      <t xml:space="preserve">  Платежное поручение №704 от 30.12.2025            Платежные поручения (размещены в единой информационной системе
zakupki.gov.ru</t>
    </r>
    <r>
      <rPr>
        <b/>
        <sz val="9"/>
        <rFont val="Times New Roman"/>
      </rPr>
      <t>)</t>
    </r>
  </si>
  <si>
    <t>Ктсэ4</t>
  </si>
  <si>
    <t xml:space="preserve">       Отчет о ходе реализации направления «Жилищно-коммунальное хозяйство» муниципальной программы городского округа города Калуги 
«Формирование современной городской среды» на 2025 год</t>
  </si>
  <si>
    <t xml:space="preserve">Соисполнитель: Управление жилищно-коммунального хозяйства города Калуги</t>
  </si>
  <si>
    <t xml:space="preserve">Показатель «Количество благоустроенных дворовых территорий, на которых проведено асфальтирование» струтурного элемента «Создание, содержание и ремонт объектов благоустройства на территории городского округа города Калуги Калужской области»</t>
  </si>
  <si>
    <t>ед.</t>
  </si>
  <si>
    <t xml:space="preserve">Показатель «Количество благоустроенных дворовых территорий мноргоквартирных домов, на которых установлены малые архитектурные формы» структурного элемента  «Создание, содержание и ремонт объектов благоустройства на территории городского округа города Калуги Калужской области»</t>
  </si>
  <si>
    <t xml:space="preserve">Показатель «Площадь внутриквартальных проездов, подлежащих уборке» структурного элемента «Создание, содержание и ремонт объектов благоустройства на территории городского округа города Калуги Калужской области»</t>
  </si>
  <si>
    <t>кв.м</t>
  </si>
  <si>
    <t xml:space="preserve">Задача "Организация благоустройства дворовых территорий многоквартирных домов и уборка внутриквартальных проездов"
структурного элемента "Создание, содержание и ремонт объектов благоустройства на территории городского округа города Калуги Калужской области"</t>
  </si>
  <si>
    <t xml:space="preserve">Мероприятие "Предоставление субсидии на выполнение работ по благоустройству дворовых территорий (асфальтирование)"</t>
  </si>
  <si>
    <t xml:space="preserve">Контрольная точка "Разработка сметных расчетов на выполнение работ по благоустройству (асфальтирование)"</t>
  </si>
  <si>
    <t xml:space="preserve">Начальник управления;
Начальник отдела по организации капитального ремонта</t>
  </si>
  <si>
    <t xml:space="preserve">Смета
(Заключение управления финансов города Калуги от 12.09.2025
№ 1330-ВН-04-25)</t>
  </si>
  <si>
    <t xml:space="preserve">Проблемы в коммуникации с
представителями управляющих организаций и подписании документов с ними</t>
  </si>
  <si>
    <t xml:space="preserve">Контрольная точка "Заключение соглашения на предоставление субсидии"</t>
  </si>
  <si>
    <t xml:space="preserve">Соглашение
от 05.12.2025
№ 01/02-210</t>
  </si>
  <si>
    <t xml:space="preserve">Контрольная точка "Приемка выполненных работ"</t>
  </si>
  <si>
    <t xml:space="preserve">Акт приемки
выполненных работ
от 20.11.2025</t>
  </si>
  <si>
    <t xml:space="preserve">Платежное
поручение
от 25.12.2025 № 293</t>
  </si>
  <si>
    <t xml:space="preserve">Мероприятие "Предоставление субсидии на выполнение работ по благоустройству дворовых территорий"</t>
  </si>
  <si>
    <t>1.2.1.</t>
  </si>
  <si>
    <t xml:space="preserve">Контрольная точка "Разработка сметных расчетов на выполнение работ по благоустройству"</t>
  </si>
  <si>
    <t xml:space="preserve">Смета от 18.07.2025</t>
  </si>
  <si>
    <t xml:space="preserve">Предложение от депутата Думы городского округа города Калуги о выделении бюджетных средств на благоустройство дворовой территории многоквартирного дома поступило 15.07.2025</t>
  </si>
  <si>
    <t>1.2.2.</t>
  </si>
  <si>
    <t>Соглашение</t>
  </si>
  <si>
    <t xml:space="preserve">Итоги отбора управляющей организации прошли 20.10.2025</t>
  </si>
  <si>
    <t>1.2.3.</t>
  </si>
  <si>
    <t xml:space="preserve">Акт приемки
выполненных работ от 27.10.2025</t>
  </si>
  <si>
    <t>1.2.4.</t>
  </si>
  <si>
    <t xml:space="preserve">Платежное
Поручение от 26.11.2025</t>
  </si>
  <si>
    <t xml:space="preserve">Мероприятие "Мероприятие по созданию, содержанию и ремонту объектов благоустройства"</t>
  </si>
  <si>
    <t>1.3.1.</t>
  </si>
  <si>
    <t xml:space="preserve">Контрольная точка «17.01.2025 утверждено распоряжение «Об утверждении муниципального задания Муниципальному бюджетному учреждению «Служба жилищного обеспечения» на период с 01.01.2025 по 31.12.2027»</t>
  </si>
  <si>
    <t xml:space="preserve">Начальник управления; начальник отдела по организации управления многоквартирными домами</t>
  </si>
  <si>
    <t xml:space="preserve">Распоряжение об утверждении муниципального задания от 17.01.2025 № 11-17-р</t>
  </si>
  <si>
    <t xml:space="preserve"> </t>
  </si>
  <si>
    <t>1.3.2.</t>
  </si>
  <si>
    <t xml:space="preserve">Контрольная точка «17.01.2025 заключено соглашение о порядке и условиях предоставления субсидии на финансовое обеспечение выполнения муниципального задания на оказание муниципальных услуг (выполнение работ)»</t>
  </si>
  <si>
    <t xml:space="preserve">Соглашение № 01/02-02 от 17 января 2025 о порядке и условиях предоставления субсидии на финансовое обеспечение выполнения муниципального задания на оказание муниципальных услуг (выполнение работ) муниципального бюджетного учреждения "Служба жилищного обеспечения" на 2025г. и плановый период 2026-2027 гг.</t>
  </si>
  <si>
    <t>1.3.3.</t>
  </si>
  <si>
    <t xml:space="preserve">Контрольная точка «До 10-го числа каждого месяца перечисление субсидии»</t>
  </si>
  <si>
    <t xml:space="preserve">До 10-го числа каждого месяца</t>
  </si>
  <si>
    <t xml:space="preserve">Платежные поручения: от 22.01.2025 №4; от 06.02.2025 № 61; от 06.03.2025№ 165; от 08.04.2025 № 447; от 21.05.2025 №771; от 06.06.2025 № 803; от 07.07.2025 № 864; от 05.08.2025 № 929; от 08.09.2025 № 1299;  от 08.10.2025 № 1387; от 06.11.2025 № 1478;  от 08.12.2025 № 1617</t>
  </si>
  <si>
    <t xml:space="preserve">График перечисления субсидии (Соглашение № 01/02-02 от 17 января 2025)</t>
  </si>
  <si>
    <t>1.3.4.</t>
  </si>
  <si>
    <t xml:space="preserve">Контрольная точка «31.12.2025 услуга оказана (работы выполнены)»</t>
  </si>
  <si>
    <t xml:space="preserve">Отчет об исполнении муниципального задания (Соглашение № 01/02-02 от 17 января 2025) </t>
  </si>
  <si>
    <t xml:space="preserve">Управление архитектуры, градостроительства и земельных отношений города Калуги</t>
  </si>
  <si>
    <t xml:space="preserve">Оценка эффективности реализации муниципальной программы, рассчитанную в соответствии с Порядком проведения оценки эффективности реализации муниципальных программ городского округа города Калуги Калужской области, утвержденным постановлением Городской Управы города Калуги от 02.08.2013 N 220-п.</t>
  </si>
  <si>
    <t>Оэмп</t>
  </si>
  <si>
    <t xml:space="preserve">Направление «Жилищно-коммунальное хозяйство» / Управление городского хозяйства города Калуги</t>
  </si>
  <si>
    <t xml:space="preserve">Направление «Жилищно-коммунальное хозяйство» / Управление по работе с населением на территориях</t>
  </si>
  <si>
    <t xml:space="preserve">Направление «Жилищно-коммунальное хозяйство» /Управление архитектуры, градостроительства и земельных отношений города Калуги</t>
  </si>
  <si>
    <t xml:space="preserve">Направление «Жилищно-коммунальное хозяйство» / Управление жилищно-коммунального хозяйства города Калуги</t>
  </si>
  <si>
    <t>Эн1</t>
  </si>
  <si>
    <t>Эн2</t>
  </si>
  <si>
    <t>Эн3</t>
  </si>
  <si>
    <t>А1</t>
  </si>
  <si>
    <t>А2</t>
  </si>
  <si>
    <t>А3</t>
  </si>
  <si>
    <t>А4</t>
  </si>
  <si>
    <t>Осэ1</t>
  </si>
  <si>
    <t>Осэ2</t>
  </si>
  <si>
    <t>Осэ3</t>
  </si>
  <si>
    <t>Осэ4</t>
  </si>
  <si>
    <t>Осэ5</t>
  </si>
  <si>
    <t>Осэ6</t>
  </si>
  <si>
    <t>Осэ7</t>
  </si>
  <si>
    <t>Осэ8</t>
  </si>
  <si>
    <t xml:space="preserve">СЭ1 «Организация озеленения»</t>
  </si>
  <si>
    <t xml:space="preserve">СЭ2 «Выполнение комплексных работ по организации, содержанию и ремонту мест захоронения»</t>
  </si>
  <si>
    <t xml:space="preserve">СЭ3 «Создание, содержание и ремонт объектов благоустройства»</t>
  </si>
  <si>
    <t xml:space="preserve">СЭ4 «Содержание и текущий ремонт объектов наружного освещения»</t>
  </si>
  <si>
    <t xml:space="preserve">СЭ5 «Развитие материально технической базы в сфере благоустройства»</t>
  </si>
  <si>
    <t xml:space="preserve">СЭ6 «Реализация мероприятий по ликвидации несанкционированных свалов, рекультивации земель, ликвидация накопленного вреда окружающей среде» </t>
  </si>
  <si>
    <t xml:space="preserve">СЭ7 «Организация мероприятий при осуществлении деятельности по обращению с животными без владельцев»</t>
  </si>
  <si>
    <t xml:space="preserve">СЭ8 «Структурный элемент
«Обеспечение деятельности органов администрации городского округа города Калуги»
</t>
  </si>
  <si>
    <t xml:space="preserve">СЭ1 «Организация озеленения на территории городского округа города Калуги»</t>
  </si>
  <si>
    <t xml:space="preserve">СЭ2 «Создание, содержание и ремонт объектов благоустройства на территории городского окргуга города Калуги»</t>
  </si>
  <si>
    <t xml:space="preserve">СЭ3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</si>
  <si>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 xml:space="preserve">СЭ1 «Создание, содержание и ремонт объектов благоустройства на территории  городского округа города Калуги Калужской области»</t>
  </si>
  <si>
    <t xml:space="preserve">СЭ2 «Благоустройство территории городского округа города Калуги Калужской области»</t>
  </si>
  <si>
    <t xml:space="preserve">СЭ4 «Строительство и реконструкция объектов благоустройства муниципального образования «Город Калуга»</t>
  </si>
  <si>
    <t xml:space="preserve">СЭ4 "Региональный проект "Формирование комфортной городской среды"
</t>
  </si>
  <si>
    <t xml:space="preserve">СЭ1 «Создание, содержание и ремонт объектов благоустройства на территории городского округа города Калуги Калужской области»</t>
  </si>
  <si>
    <t>Ктсэ5</t>
  </si>
  <si>
    <t>Ктсэ6</t>
  </si>
  <si>
    <t>Ктсэ7</t>
  </si>
  <si>
    <t>Псэ6</t>
  </si>
  <si>
    <t>Псэ7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</si>
</sst>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4" formatCode="_-* #,##0.00_-;\-* #,##0.00_-;_-* \-??_-;_-@_-"/>
    <numFmt numFmtId="165" formatCode="0.0"/>
    <numFmt numFmtId="166" formatCode="dd/mm/yyyy"/>
    <numFmt numFmtId="167" formatCode="dd/mmm"/>
    <numFmt numFmtId="168" formatCode="dd/mm/yy"/>
  </numFmts>
  <fonts count="10">
    <font>
      <sz val="11.000000"/>
      <color theme="1"/>
      <name val="Calibri"/>
    </font>
    <font>
      <sz val="10.000000"/>
      <name val="Arial"/>
    </font>
    <font>
      <sz val="9.000000"/>
      <name val="Times New Roman"/>
    </font>
    <font>
      <b/>
      <sz val="9.000000"/>
      <name val="Times New Roman"/>
    </font>
    <font>
      <sz val="9.000000"/>
      <name val="Calibri"/>
    </font>
    <font>
      <sz val="10.000000"/>
      <name val="Times New Roman"/>
    </font>
    <font>
      <sz val="9.000000"/>
      <color indexed="2"/>
      <name val="Times New Roman"/>
    </font>
    <font>
      <vertAlign val="superscript"/>
      <sz val="9.000000"/>
      <name val="Times New Roman"/>
    </font>
    <font>
      <sz val="9.000000"/>
      <color theme="1"/>
      <name val="Times New Roman"/>
    </font>
    <font>
      <sz val="11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DDDDDD"/>
        <bgColor rgb="FFDAE3F3"/>
      </patternFill>
    </fill>
    <fill>
      <patternFill patternType="solid">
        <fgColor rgb="FFE2F0D9"/>
        <bgColor rgb="FFDEEBF7"/>
      </patternFill>
    </fill>
    <fill>
      <patternFill patternType="solid">
        <fgColor rgb="FFBDD7EE"/>
        <bgColor rgb="FFBAE5FE"/>
      </patternFill>
    </fill>
    <fill>
      <patternFill patternType="solid">
        <fgColor rgb="FFBAE5FE"/>
        <bgColor rgb="FFBAE5FE"/>
      </patternFill>
    </fill>
    <fill>
      <patternFill patternType="solid">
        <fgColor rgb="FFBAE5FE"/>
        <bgColor rgb="FFBBE6FE"/>
      </patternFill>
    </fill>
    <fill>
      <patternFill patternType="solid">
        <fgColor rgb="FFBBE6FE"/>
        <bgColor rgb="FFBAE5FE"/>
      </patternFill>
    </fill>
    <fill>
      <patternFill patternType="solid">
        <fgColor rgb="FFFFF1C1"/>
        <bgColor rgb="FFE2F0D9"/>
      </patternFill>
    </fill>
    <fill>
      <patternFill patternType="solid">
        <fgColor indexed="65"/>
        <bgColor rgb="FFFFF1C1"/>
      </patternFill>
    </fill>
    <fill>
      <patternFill patternType="solid">
        <fgColor rgb="FFF8CFCE"/>
        <bgColor rgb="FFE0C2CD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DAE3F3"/>
        <bgColor rgb="FFDEEBF7"/>
      </patternFill>
    </fill>
    <fill>
      <patternFill patternType="solid">
        <fgColor rgb="FFFFC000"/>
        <bgColor indexed="5"/>
      </patternFill>
    </fill>
    <fill>
      <patternFill patternType="solid">
        <fgColor rgb="FFC4FEBB"/>
        <bgColor rgb="FFE2F0D9"/>
      </patternFill>
    </fill>
    <fill>
      <patternFill patternType="solid">
        <fgColor rgb="FFFB7D33"/>
        <bgColor rgb="FFFB7E34"/>
      </patternFill>
    </fill>
    <fill>
      <patternFill patternType="solid">
        <fgColor rgb="FFF5BBFE"/>
        <bgColor rgb="FFF5BAFE"/>
      </patternFill>
    </fill>
    <fill>
      <patternFill patternType="solid">
        <fgColor rgb="FFDEEBF7"/>
        <bgColor rgb="FFDAE3F3"/>
      </patternFill>
    </fill>
    <fill>
      <patternFill patternType="solid">
        <fgColor rgb="FFFB7E34"/>
        <bgColor rgb="FFFB7D33"/>
      </patternFill>
    </fill>
    <fill>
      <patternFill patternType="solid">
        <fgColor rgb="FFF5BAFE"/>
        <bgColor rgb="FFF5BBFE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164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138">
    <xf fontId="0" fillId="0" borderId="0" numFmtId="0" xfId="0" applyProtection="0">
      <protection hidden="0" locked="1"/>
    </xf>
    <xf fontId="2" fillId="0" borderId="0" numFmtId="0" xfId="0" applyFont="1" applyProtection="0">
      <protection hidden="0" locked="1"/>
    </xf>
    <xf fontId="2" fillId="0" borderId="0" numFmtId="0" xfId="0" applyFont="1" applyAlignment="1" applyProtection="0">
      <alignment horizontal="center" wrapText="1"/>
      <protection hidden="0" locked="1"/>
    </xf>
    <xf fontId="2" fillId="0" borderId="0" numFmtId="0" xfId="0" applyFont="1" applyAlignment="1" applyProtection="0">
      <alignment horizontal="left" wrapText="1"/>
      <protection hidden="0" locked="1"/>
    </xf>
    <xf fontId="2" fillId="0" borderId="0" numFmtId="0" xfId="0" applyFont="1" applyAlignment="1" applyProtection="0">
      <alignment horizontal="left"/>
      <protection hidden="0" locked="1"/>
    </xf>
    <xf fontId="2" fillId="0" borderId="1" numFmtId="0" xfId="0" applyFont="1" applyBorder="1" applyAlignment="1" applyProtection="0">
      <alignment horizontal="center" vertical="center" wrapText="1"/>
      <protection hidden="0" locked="1"/>
    </xf>
    <xf fontId="2" fillId="0" borderId="0" numFmtId="0" xfId="0" applyFont="1" applyAlignment="1" applyProtection="0">
      <alignment horizontal="center"/>
      <protection hidden="0" locked="1"/>
    </xf>
    <xf fontId="2" fillId="0" borderId="1" numFmtId="0" xfId="0" applyFont="1" applyBorder="1" applyAlignment="1" applyProtection="0">
      <alignment horizontal="center"/>
      <protection hidden="0" locked="1"/>
    </xf>
    <xf fontId="2" fillId="0" borderId="2" numFmtId="0" xfId="0" applyFont="1" applyBorder="1" applyAlignment="1" applyProtection="0">
      <alignment horizontal="center"/>
      <protection hidden="0" locked="1"/>
    </xf>
    <xf fontId="3" fillId="0" borderId="3" numFmtId="0" xfId="0" applyFont="1" applyBorder="1" applyAlignment="1" applyProtection="0">
      <alignment wrapText="1"/>
      <protection hidden="0" locked="1"/>
    </xf>
    <xf fontId="3" fillId="0" borderId="1" numFmtId="4" xfId="0" applyNumberFormat="1" applyFont="1" applyBorder="1" applyProtection="0">
      <protection hidden="0" locked="1"/>
    </xf>
    <xf fontId="3" fillId="0" borderId="4" numFmtId="4" xfId="0" applyNumberFormat="1" applyFont="1" applyBorder="1" applyProtection="0">
      <protection hidden="0" locked="1"/>
    </xf>
    <xf fontId="3" fillId="0" borderId="1" numFmtId="165" xfId="0" applyNumberFormat="1" applyFont="1" applyBorder="1" applyProtection="0">
      <protection hidden="0" locked="1"/>
    </xf>
    <xf fontId="2" fillId="0" borderId="1" numFmtId="0" xfId="0" applyFont="1" applyBorder="1" applyProtection="0">
      <protection hidden="0" locked="1"/>
    </xf>
    <xf fontId="2" fillId="0" borderId="1" numFmtId="0" xfId="0" applyFont="1" applyBorder="1" applyAlignment="1" applyProtection="0">
      <alignment wrapText="1"/>
      <protection hidden="0" locked="1"/>
    </xf>
    <xf fontId="2" fillId="0" borderId="5" numFmtId="4" xfId="0" applyNumberFormat="1" applyFont="1" applyBorder="1" applyProtection="0">
      <protection hidden="0" locked="1"/>
    </xf>
    <xf fontId="2" fillId="0" borderId="1" numFmtId="4" xfId="0" applyNumberFormat="1" applyFont="1" applyBorder="1" applyProtection="0">
      <protection hidden="0" locked="1"/>
    </xf>
    <xf fontId="3" fillId="2" borderId="1" numFmtId="0" xfId="0" applyFont="1" applyFill="1" applyBorder="1" applyAlignment="1" applyProtection="0">
      <alignment wrapText="1"/>
      <protection hidden="0" locked="1"/>
    </xf>
    <xf fontId="3" fillId="2" borderId="1" numFmtId="4" xfId="0" applyNumberFormat="1" applyFont="1" applyFill="1" applyBorder="1" applyProtection="0">
      <protection hidden="0" locked="1"/>
    </xf>
    <xf fontId="3" fillId="2" borderId="1" numFmtId="165" xfId="0" applyNumberFormat="1" applyFont="1" applyFill="1" applyBorder="1" applyProtection="0">
      <protection hidden="0" locked="1"/>
    </xf>
    <xf fontId="2" fillId="2" borderId="1" numFmtId="0" xfId="0" applyFont="1" applyFill="1" applyBorder="1" applyAlignment="1" applyProtection="0">
      <alignment wrapText="1"/>
      <protection hidden="0" locked="1"/>
    </xf>
    <xf fontId="2" fillId="2" borderId="0" numFmtId="0" xfId="0" applyFont="1" applyFill="1" applyAlignment="1" applyProtection="0">
      <alignment wrapText="1"/>
      <protection hidden="0" locked="1"/>
    </xf>
    <xf fontId="2" fillId="0" borderId="1" numFmtId="165" xfId="0" applyNumberFormat="1" applyFont="1" applyBorder="1" applyProtection="0">
      <protection hidden="0" locked="1"/>
    </xf>
    <xf fontId="3" fillId="0" borderId="1" numFmtId="0" xfId="0" applyFont="1" applyBorder="1" applyAlignment="1" applyProtection="0">
      <alignment wrapText="1"/>
      <protection hidden="0" locked="1"/>
    </xf>
    <xf fontId="4" fillId="0" borderId="0" numFmtId="0" xfId="0" applyFont="1" applyProtection="0">
      <protection hidden="0" locked="1"/>
    </xf>
    <xf fontId="3" fillId="0" borderId="1" numFmtId="0" xfId="0" applyFont="1" applyBorder="1" applyAlignment="1" applyProtection="0">
      <alignment horizontal="left" wrapText="1"/>
      <protection hidden="0" locked="1"/>
    </xf>
    <xf fontId="3" fillId="2" borderId="1" numFmtId="0" xfId="0" applyFont="1" applyFill="1" applyBorder="1" applyAlignment="1" applyProtection="0">
      <alignment vertical="top" wrapText="1"/>
      <protection hidden="0" locked="1"/>
    </xf>
    <xf fontId="2" fillId="2" borderId="1" numFmtId="49" xfId="0" applyNumberFormat="1" applyFont="1" applyFill="1" applyBorder="1" applyAlignment="1" applyProtection="0">
      <alignment wrapText="1"/>
      <protection hidden="0" locked="1"/>
    </xf>
    <xf fontId="2" fillId="0" borderId="0" numFmtId="4" xfId="0" applyNumberFormat="1" applyFont="1" applyProtection="0">
      <protection hidden="0" locked="1"/>
    </xf>
    <xf fontId="2" fillId="0" borderId="0" numFmtId="4" xfId="0" applyNumberFormat="1" applyFont="1" applyProtection="1">
      <protection hidden="0" locked="0"/>
    </xf>
    <xf fontId="2" fillId="0" borderId="1" numFmtId="4" xfId="0" applyNumberFormat="1" applyFont="1" applyBorder="1" applyAlignment="1" applyProtection="0">
      <alignment horizontal="right" wrapText="1"/>
      <protection hidden="0" locked="1"/>
    </xf>
    <xf fontId="2" fillId="0" borderId="0" numFmtId="0" xfId="0" applyFont="1" applyAlignment="1" applyProtection="0">
      <alignment wrapText="1"/>
      <protection hidden="0" locked="1"/>
    </xf>
    <xf fontId="2" fillId="0" borderId="1" numFmtId="0" xfId="0" applyFont="1" applyBorder="1" applyAlignment="1" applyProtection="0">
      <alignment horizontal="center" wrapText="1"/>
      <protection hidden="0" locked="1"/>
    </xf>
    <xf fontId="2" fillId="0" borderId="2" numFmtId="0" xfId="0" applyFont="1" applyBorder="1" applyProtection="0">
      <protection hidden="0" locked="1"/>
    </xf>
    <xf fontId="2" fillId="0" borderId="3" numFmtId="0" xfId="0" applyFont="1" applyBorder="1" applyProtection="0">
      <protection hidden="0" locked="1"/>
    </xf>
    <xf fontId="2" fillId="0" borderId="4" numFmtId="0" xfId="0" applyFont="1" applyBorder="1" applyAlignment="1" applyProtection="0">
      <alignment horizontal="center" vertical="center" wrapText="1"/>
      <protection hidden="0" locked="1"/>
    </xf>
    <xf fontId="5" fillId="0" borderId="1" numFmtId="0" xfId="0" applyFont="1" applyBorder="1" applyAlignment="1" applyProtection="0">
      <alignment horizontal="center" vertical="center" wrapText="1"/>
      <protection hidden="0" locked="1"/>
    </xf>
    <xf fontId="2" fillId="0" borderId="4" numFmtId="0" xfId="0" applyFont="1" applyBorder="1" applyAlignment="1" applyProtection="0">
      <alignment horizontal="center" vertical="center"/>
      <protection hidden="0" locked="1"/>
    </xf>
    <xf fontId="2" fillId="3" borderId="1" numFmtId="0" xfId="0" applyFont="1" applyFill="1" applyBorder="1" applyAlignment="1" applyProtection="0">
      <alignment horizontal="center" vertical="center"/>
      <protection hidden="0" locked="1"/>
    </xf>
    <xf fontId="2" fillId="4" borderId="0" numFmtId="0" xfId="0" applyFont="1" applyFill="1" applyProtection="0">
      <protection hidden="0" locked="1"/>
    </xf>
    <xf fontId="2" fillId="4" borderId="0" numFmtId="2" xfId="0" applyNumberFormat="1" applyFont="1" applyFill="1" applyAlignment="1" applyProtection="0">
      <alignment horizontal="center"/>
      <protection hidden="0" locked="1"/>
    </xf>
    <xf fontId="2" fillId="0" borderId="0" numFmtId="0" xfId="0" applyFont="1" applyAlignment="1" applyProtection="0">
      <alignment horizontal="center" vertical="center" wrapText="1"/>
      <protection hidden="0" locked="1"/>
    </xf>
    <xf fontId="2" fillId="0" borderId="0" numFmtId="0" xfId="0" applyFont="1" applyAlignment="1" applyProtection="0">
      <alignment horizontal="center" vertical="center"/>
      <protection hidden="0" locked="1"/>
    </xf>
    <xf fontId="2" fillId="0" borderId="1" numFmtId="0" xfId="0" applyFont="1" applyBorder="1" applyAlignment="1" applyProtection="0">
      <alignment horizontal="center" vertical="center"/>
      <protection hidden="0" locked="1"/>
    </xf>
    <xf fontId="2" fillId="0" borderId="1" numFmtId="0" xfId="0" applyFont="1" applyBorder="1" applyAlignment="1" applyProtection="0">
      <alignment horizontal="left" wrapText="1"/>
      <protection hidden="0" locked="1"/>
    </xf>
    <xf fontId="2" fillId="0" borderId="1" numFmtId="0" xfId="0" applyFont="1" applyBorder="1" applyAlignment="1" applyProtection="0">
      <alignment horizontal="left" vertical="center" wrapText="1"/>
      <protection hidden="0" locked="1"/>
    </xf>
    <xf fontId="2" fillId="3" borderId="1" numFmtId="0" xfId="0" applyFont="1" applyFill="1" applyBorder="1" applyAlignment="1" applyProtection="0">
      <alignment horizontal="center"/>
      <protection hidden="0" locked="1"/>
    </xf>
    <xf fontId="2" fillId="0" borderId="1" numFmtId="0" xfId="0" applyFont="1" applyBorder="1" applyAlignment="1" applyProtection="0">
      <alignment horizontal="left" vertical="center"/>
      <protection hidden="0" locked="1"/>
    </xf>
    <xf fontId="6" fillId="0" borderId="0" numFmtId="0" xfId="0" applyFont="1" applyProtection="0">
      <protection hidden="0" locked="1"/>
    </xf>
    <xf fontId="7" fillId="0" borderId="1" numFmtId="0" xfId="0" applyFont="1" applyBorder="1" applyAlignment="1" applyProtection="0">
      <alignment horizontal="center" vertical="center"/>
      <protection hidden="0" locked="1"/>
    </xf>
    <xf fontId="2" fillId="0" borderId="1" numFmtId="3" xfId="0" applyNumberFormat="1" applyFont="1" applyBorder="1" applyAlignment="1" applyProtection="0">
      <alignment horizontal="center" vertical="center" wrapText="1"/>
      <protection hidden="0" locked="1"/>
    </xf>
    <xf fontId="2" fillId="0" borderId="1" numFmtId="3" xfId="0" applyNumberFormat="1" applyFont="1" applyBorder="1" applyAlignment="1" applyProtection="0">
      <alignment horizontal="center" vertical="center"/>
      <protection hidden="0" locked="1"/>
    </xf>
    <xf fontId="2" fillId="0" borderId="6" numFmtId="0" xfId="0" applyFont="1" applyBorder="1" applyAlignment="1" applyProtection="0">
      <alignment horizontal="center" vertical="center"/>
      <protection hidden="0" locked="1"/>
    </xf>
    <xf fontId="2" fillId="0" borderId="5" numFmtId="0" xfId="0" applyFont="1" applyBorder="1" applyAlignment="1" applyProtection="0">
      <alignment horizontal="center" vertical="center"/>
      <protection hidden="0" locked="1"/>
    </xf>
    <xf fontId="2" fillId="5" borderId="1" numFmtId="0" xfId="0" applyFont="1" applyFill="1" applyBorder="1" applyProtection="0">
      <protection hidden="0" locked="1"/>
    </xf>
    <xf fontId="3" fillId="0" borderId="1" numFmtId="0" xfId="0" applyFont="1" applyBorder="1" applyAlignment="1" applyProtection="0">
      <alignment horizontal="center" vertical="center" wrapText="1"/>
      <protection hidden="0" locked="1"/>
    </xf>
    <xf fontId="2" fillId="3" borderId="1" numFmtId="0" xfId="0" applyFont="1" applyFill="1" applyBorder="1" applyAlignment="1" applyProtection="0">
      <alignment wrapText="1"/>
      <protection hidden="0" locked="1"/>
    </xf>
    <xf fontId="2" fillId="0" borderId="1" numFmtId="166" xfId="0" applyNumberFormat="1" applyFont="1" applyBorder="1" applyAlignment="1" applyProtection="0">
      <alignment horizontal="center" vertical="center"/>
      <protection hidden="0" locked="1"/>
    </xf>
    <xf fontId="2" fillId="5" borderId="1" numFmtId="0" xfId="0" applyFont="1" applyFill="1" applyBorder="1" applyAlignment="1" applyProtection="0">
      <alignment horizontal="center" vertical="center" wrapText="1"/>
      <protection hidden="0" locked="1"/>
    </xf>
    <xf fontId="2" fillId="0" borderId="1" numFmtId="166" xfId="0" applyNumberFormat="1" applyFont="1" applyBorder="1" applyAlignment="1" applyProtection="0">
      <alignment horizontal="center" wrapText="1"/>
      <protection hidden="0" locked="1"/>
    </xf>
    <xf fontId="2" fillId="3" borderId="1" numFmtId="0" xfId="0" applyFont="1" applyFill="1" applyBorder="1" applyAlignment="1" applyProtection="0">
      <alignment horizontal="center" vertical="center" wrapText="1"/>
      <protection hidden="0" locked="1"/>
    </xf>
    <xf fontId="2" fillId="0" borderId="1" numFmtId="167" xfId="0" applyNumberFormat="1" applyFont="1" applyBorder="1" applyAlignment="1" applyProtection="0">
      <alignment horizontal="center" wrapText="1"/>
      <protection hidden="0" locked="1"/>
    </xf>
    <xf fontId="2" fillId="0" borderId="1" numFmtId="166" xfId="0" applyNumberFormat="1" applyFont="1" applyBorder="1" applyAlignment="1" applyProtection="0">
      <alignment horizontal="center" vertical="center" wrapText="1"/>
      <protection hidden="0" locked="1"/>
    </xf>
    <xf fontId="2" fillId="0" borderId="5" numFmtId="0" xfId="0" applyFont="1" applyBorder="1" applyAlignment="1" applyProtection="0">
      <alignment horizontal="center" vertical="center" wrapText="1"/>
      <protection hidden="0" locked="1"/>
    </xf>
    <xf fontId="2" fillId="6" borderId="1" numFmtId="0" xfId="0" applyFont="1" applyFill="1" applyBorder="1" applyAlignment="1" applyProtection="0">
      <alignment horizontal="center" vertical="center"/>
      <protection hidden="0" locked="1"/>
    </xf>
    <xf fontId="2" fillId="0" borderId="2" numFmtId="0" xfId="0" applyFont="1" applyBorder="1" applyAlignment="1" applyProtection="0">
      <alignment horizontal="center" vertical="center"/>
      <protection hidden="0" locked="1"/>
    </xf>
    <xf fontId="2" fillId="0" borderId="2" numFmtId="0" xfId="0" applyFont="1" applyBorder="1" applyAlignment="1" applyProtection="0">
      <alignment horizontal="center" vertical="center" wrapText="1"/>
      <protection hidden="0" locked="1"/>
    </xf>
    <xf fontId="2" fillId="0" borderId="1" numFmtId="2" xfId="0" applyNumberFormat="1" applyFont="1" applyBorder="1" applyProtection="0">
      <protection hidden="0" locked="1"/>
    </xf>
    <xf fontId="2" fillId="7" borderId="1" numFmtId="0" xfId="0" applyFont="1" applyFill="1" applyBorder="1" applyProtection="0">
      <protection hidden="0" locked="1"/>
    </xf>
    <xf fontId="2" fillId="7" borderId="1" numFmtId="2" xfId="0" applyNumberFormat="1" applyFont="1" applyFill="1" applyBorder="1" applyProtection="0">
      <protection hidden="0" locked="1"/>
    </xf>
    <xf fontId="2" fillId="0" borderId="1" numFmtId="167" xfId="0" applyNumberFormat="1" applyFont="1" applyBorder="1" applyProtection="0">
      <protection hidden="0" locked="1"/>
    </xf>
    <xf fontId="2" fillId="8" borderId="1" numFmtId="0" xfId="1" applyFont="1" applyFill="1" applyBorder="1" applyProtection="1">
      <protection hidden="0" locked="1"/>
    </xf>
    <xf fontId="2" fillId="8" borderId="1" numFmtId="0" xfId="1" applyFont="1" applyFill="1" applyBorder="1" applyAlignment="1" applyProtection="1">
      <alignment wrapText="1"/>
      <protection hidden="0" locked="1"/>
    </xf>
    <xf fontId="2" fillId="8" borderId="1" numFmtId="166" xfId="1" applyNumberFormat="1" applyFont="1" applyFill="1" applyBorder="1" applyAlignment="1" applyProtection="1">
      <alignment horizontal="center" vertical="center"/>
      <protection hidden="0" locked="1"/>
    </xf>
    <xf fontId="2" fillId="8" borderId="1" numFmtId="0" xfId="1" applyFont="1" applyFill="1" applyBorder="1" applyAlignment="1" applyProtection="1">
      <alignment vertical="center" wrapText="1"/>
      <protection hidden="0" locked="1"/>
    </xf>
    <xf fontId="2" fillId="8" borderId="1" numFmtId="0" xfId="1" applyFont="1" applyFill="1" applyBorder="1" applyAlignment="1" applyProtection="1">
      <alignment horizontal="left" vertical="center" wrapText="1"/>
      <protection hidden="0" locked="1"/>
    </xf>
    <xf fontId="2" fillId="8" borderId="1" numFmtId="0" xfId="1" applyFont="1" applyFill="1" applyBorder="1" applyAlignment="1" applyProtection="1">
      <alignment horizontal="center" vertical="center" wrapText="1"/>
      <protection hidden="0" locked="1"/>
    </xf>
    <xf fontId="2" fillId="8" borderId="1" numFmtId="0" xfId="1" applyFont="1" applyFill="1" applyBorder="1" applyAlignment="1" applyProtection="1">
      <alignment horizontal="center" vertical="center"/>
      <protection hidden="0" locked="1"/>
    </xf>
    <xf fontId="2" fillId="8" borderId="1" numFmtId="0" xfId="0" applyFont="1" applyFill="1" applyBorder="1" applyProtection="0">
      <protection hidden="0" locked="1"/>
    </xf>
    <xf fontId="2" fillId="8" borderId="1" numFmtId="0" xfId="0" applyFont="1" applyFill="1" applyBorder="1" applyAlignment="1" applyProtection="0">
      <alignment wrapText="1"/>
      <protection hidden="0" locked="1"/>
    </xf>
    <xf fontId="2" fillId="8" borderId="1" numFmtId="166" xfId="0" applyNumberFormat="1" applyFont="1" applyFill="1" applyBorder="1" applyAlignment="1" applyProtection="0">
      <alignment horizontal="center" vertical="center"/>
      <protection hidden="0" locked="1"/>
    </xf>
    <xf fontId="2" fillId="8" borderId="1" numFmtId="0" xfId="0" applyFont="1" applyFill="1" applyBorder="1" applyAlignment="1" applyProtection="0">
      <alignment vertical="center" wrapText="1"/>
      <protection hidden="0" locked="1"/>
    </xf>
    <xf fontId="2" fillId="8" borderId="1" numFmtId="0" xfId="0" applyFont="1" applyFill="1" applyBorder="1" applyAlignment="1" applyProtection="0">
      <alignment horizontal="left" vertical="center" wrapText="1"/>
      <protection hidden="0" locked="1"/>
    </xf>
    <xf fontId="2" fillId="0" borderId="1" numFmtId="0" xfId="0" applyFont="1" applyBorder="1" applyAlignment="1" applyProtection="0">
      <alignment vertical="center" wrapText="1"/>
      <protection hidden="0" locked="1"/>
    </xf>
    <xf fontId="2" fillId="0" borderId="1" numFmtId="0" xfId="1" applyFont="1" applyBorder="1" applyAlignment="1" applyProtection="1">
      <alignment horizontal="center" vertical="center" wrapText="1"/>
      <protection hidden="0" locked="1"/>
    </xf>
    <xf fontId="2" fillId="0" borderId="1" numFmtId="0" xfId="1" applyFont="1" applyBorder="1" applyAlignment="1" applyProtection="1">
      <alignment horizontal="center" vertical="center"/>
      <protection hidden="0" locked="1"/>
    </xf>
    <xf fontId="2" fillId="0" borderId="1" numFmtId="0" xfId="1" applyFont="1" applyBorder="1" applyProtection="1">
      <protection hidden="0" locked="1"/>
    </xf>
    <xf fontId="2" fillId="0" borderId="1" numFmtId="0" xfId="1" applyFont="1" applyBorder="1" applyAlignment="1" applyProtection="1">
      <alignment wrapText="1"/>
      <protection hidden="0" locked="1"/>
    </xf>
    <xf fontId="2" fillId="0" borderId="1" numFmtId="166" xfId="1" applyNumberFormat="1" applyFont="1" applyBorder="1" applyAlignment="1" applyProtection="1">
      <alignment horizontal="center" vertical="center"/>
      <protection hidden="0" locked="1"/>
    </xf>
    <xf fontId="2" fillId="0" borderId="1" numFmtId="0" xfId="1" applyFont="1" applyBorder="1" applyAlignment="1" applyProtection="1">
      <alignment vertical="center" wrapText="1"/>
      <protection hidden="0" locked="1"/>
    </xf>
    <xf fontId="2" fillId="8" borderId="1" numFmtId="0" xfId="1" applyFont="1" applyFill="1" applyBorder="1" applyAlignment="1" applyProtection="1">
      <alignment horizontal="left" vertical="top" wrapText="1"/>
      <protection hidden="0" locked="1"/>
    </xf>
    <xf fontId="2" fillId="0" borderId="0" numFmtId="166" xfId="0" applyNumberFormat="1" applyFont="1" applyProtection="0">
      <protection hidden="0" locked="1"/>
    </xf>
    <xf fontId="2" fillId="0" borderId="0" numFmtId="0" xfId="0" applyFont="1" applyAlignment="1" applyProtection="0">
      <alignment vertical="center"/>
      <protection hidden="0" locked="1"/>
    </xf>
    <xf fontId="2" fillId="6" borderId="1" numFmtId="0" xfId="0" applyFont="1" applyFill="1" applyBorder="1" applyAlignment="1" applyProtection="0">
      <alignment wrapText="1"/>
      <protection hidden="0" locked="1"/>
    </xf>
    <xf fontId="0" fillId="6" borderId="1" numFmtId="0" xfId="0" applyFill="1" applyBorder="1" applyProtection="0">
      <protection hidden="0" locked="1"/>
    </xf>
    <xf fontId="2" fillId="0" borderId="7" numFmtId="0" xfId="0" applyFont="1" applyBorder="1" applyProtection="0">
      <protection hidden="0" locked="1"/>
    </xf>
    <xf fontId="2" fillId="0" borderId="1" numFmtId="167" xfId="0" applyNumberFormat="1" applyFont="1" applyBorder="1" applyAlignment="1" applyProtection="0">
      <alignment horizontal="center" vertical="center" wrapText="1"/>
      <protection hidden="0" locked="1"/>
    </xf>
    <xf fontId="2" fillId="3" borderId="1" numFmtId="0" xfId="0" applyFont="1" applyFill="1" applyBorder="1" applyAlignment="1" applyProtection="0">
      <alignment horizontal="left" wrapText="1"/>
      <protection hidden="0" locked="1"/>
    </xf>
    <xf fontId="3" fillId="3" borderId="1" numFmtId="0" xfId="0" applyFont="1" applyFill="1" applyBorder="1" applyAlignment="1" applyProtection="0">
      <alignment horizontal="center"/>
      <protection hidden="0" locked="1"/>
    </xf>
    <xf fontId="2" fillId="0" borderId="1" numFmtId="168" xfId="0" applyNumberFormat="1" applyFont="1" applyBorder="1" applyAlignment="1" applyProtection="0">
      <alignment horizontal="center" vertical="center"/>
      <protection hidden="0" locked="1"/>
    </xf>
    <xf fontId="2" fillId="0" borderId="1" numFmtId="0" xfId="0" applyFont="1" applyBorder="1" applyAlignment="1" applyProtection="0">
      <alignment vertical="top" wrapText="1"/>
      <protection hidden="0" locked="1"/>
    </xf>
    <xf fontId="3" fillId="0" borderId="1" numFmtId="0" xfId="0" applyFont="1" applyBorder="1" applyAlignment="1" applyProtection="0">
      <alignment horizontal="left" vertical="center" wrapText="1"/>
      <protection hidden="0" locked="1"/>
    </xf>
    <xf fontId="2" fillId="3" borderId="1" numFmtId="166" xfId="0" applyNumberFormat="1" applyFont="1" applyFill="1" applyBorder="1" applyProtection="0">
      <protection hidden="0" locked="1"/>
    </xf>
    <xf fontId="2" fillId="0" borderId="4" numFmtId="0" xfId="0" applyFont="1" applyBorder="1" applyAlignment="1" applyProtection="0">
      <alignment horizontal="center"/>
      <protection hidden="0" locked="1"/>
    </xf>
    <xf fontId="3" fillId="0" borderId="1" numFmtId="0" xfId="0" applyFont="1" applyBorder="1" applyAlignment="1" applyProtection="0">
      <alignment horizontal="center" wrapText="1"/>
      <protection hidden="0" locked="1"/>
    </xf>
    <xf fontId="2" fillId="3" borderId="1" numFmtId="0" xfId="0" applyFont="1" applyFill="1" applyBorder="1" applyAlignment="1" applyProtection="0">
      <alignment vertical="center" wrapText="1"/>
      <protection hidden="0" locked="1"/>
    </xf>
    <xf fontId="2" fillId="9" borderId="1" numFmtId="166" xfId="0" applyNumberFormat="1" applyFont="1" applyFill="1" applyBorder="1" applyAlignment="1" applyProtection="0">
      <alignment horizontal="center" vertical="center" wrapText="1"/>
      <protection hidden="0" locked="1"/>
    </xf>
    <xf fontId="2" fillId="9" borderId="1" numFmtId="0" xfId="0" applyFont="1" applyFill="1" applyBorder="1" applyAlignment="1" applyProtection="0">
      <alignment horizontal="center" vertical="center" wrapText="1"/>
      <protection hidden="0" locked="1"/>
    </xf>
    <xf fontId="2" fillId="9" borderId="1" numFmtId="168" xfId="0" applyNumberFormat="1" applyFont="1" applyFill="1" applyBorder="1" applyAlignment="1" applyProtection="0">
      <alignment horizontal="center" vertical="center" wrapText="1"/>
      <protection hidden="0" locked="1"/>
    </xf>
    <xf fontId="2" fillId="6" borderId="1" numFmtId="0" xfId="0" applyFont="1" applyFill="1" applyBorder="1" applyProtection="0">
      <protection hidden="0" locked="1"/>
    </xf>
    <xf fontId="2" fillId="0" borderId="1" numFmtId="0" xfId="0" applyFont="1" applyBorder="1" applyAlignment="1" applyProtection="0">
      <alignment horizontal="right" wrapText="1"/>
      <protection hidden="0" locked="1"/>
    </xf>
    <xf fontId="2" fillId="10" borderId="1" numFmtId="0" xfId="0" applyFont="1" applyFill="1" applyBorder="1" applyProtection="0">
      <protection hidden="0" locked="1"/>
    </xf>
    <xf fontId="2" fillId="10" borderId="1" numFmtId="2" xfId="0" applyNumberFormat="1" applyFont="1" applyFill="1" applyBorder="1" applyProtection="0">
      <protection hidden="0" locked="1"/>
    </xf>
    <xf fontId="2" fillId="6" borderId="1" numFmtId="2" xfId="0" applyNumberFormat="1" applyFont="1" applyFill="1" applyBorder="1" applyProtection="0">
      <protection hidden="0" locked="1"/>
    </xf>
    <xf fontId="2" fillId="0" borderId="1" numFmtId="166" xfId="0" applyNumberFormat="1" applyFont="1" applyBorder="1" applyProtection="0">
      <protection hidden="0" locked="1"/>
    </xf>
    <xf fontId="8" fillId="11" borderId="0" numFmtId="0" xfId="0" applyFont="1" applyFill="1" applyAlignment="1" applyProtection="0">
      <alignment horizontal="center" vertical="center" wrapText="1"/>
    </xf>
    <xf fontId="8" fillId="11" borderId="1" numFmtId="0" xfId="0" applyFont="1" applyFill="1" applyBorder="1" applyAlignment="1" applyProtection="0">
      <alignment horizontal="center" vertical="center" wrapText="1"/>
    </xf>
    <xf fontId="8" fillId="5" borderId="1" numFmtId="0" xfId="0" applyFont="1" applyFill="1" applyBorder="1" applyAlignment="1" applyProtection="0">
      <alignment horizontal="center" vertical="center"/>
      <protection hidden="0" locked="1"/>
    </xf>
    <xf fontId="8" fillId="5" borderId="1" numFmtId="0" xfId="0" applyFont="1" applyFill="1" applyBorder="1" applyAlignment="1" applyProtection="0">
      <alignment horizontal="center" vertical="center" wrapText="1"/>
      <protection hidden="0" locked="1"/>
    </xf>
    <xf fontId="2" fillId="0" borderId="1" numFmtId="166" xfId="0" applyNumberFormat="1" applyFont="1" applyBorder="1" applyAlignment="1" applyProtection="0">
      <alignment vertical="center" wrapText="1"/>
      <protection hidden="0" locked="1"/>
    </xf>
    <xf fontId="2" fillId="6" borderId="0" numFmtId="0" xfId="0" applyFont="1" applyFill="1" applyProtection="0">
      <protection hidden="0" locked="1"/>
    </xf>
    <xf fontId="2" fillId="6" borderId="0" numFmtId="2" xfId="0" applyNumberFormat="1" applyFont="1" applyFill="1" applyProtection="0">
      <protection hidden="0" locked="1"/>
    </xf>
    <xf fontId="9" fillId="0" borderId="0" numFmtId="0" xfId="0" applyFont="1" applyAlignment="1" applyProtection="0">
      <alignment horizontal="center" vertical="center" wrapText="1"/>
      <protection hidden="0" locked="1"/>
    </xf>
    <xf fontId="2" fillId="12" borderId="1" numFmtId="0" xfId="0" applyFont="1" applyFill="1" applyBorder="1" applyProtection="0">
      <protection hidden="0" locked="1"/>
    </xf>
    <xf fontId="2" fillId="13" borderId="1" numFmtId="2" xfId="0" applyNumberFormat="1" applyFont="1" applyFill="1" applyBorder="1" applyProtection="0">
      <protection hidden="0" locked="1"/>
    </xf>
    <xf fontId="2" fillId="14" borderId="0" numFmtId="0" xfId="0" applyFont="1" applyFill="1" applyAlignment="1" applyProtection="0">
      <alignment horizontal="center" vertical="center"/>
      <protection hidden="0" locked="1"/>
    </xf>
    <xf fontId="2" fillId="15" borderId="0" numFmtId="0" xfId="0" applyFont="1" applyFill="1" applyAlignment="1" applyProtection="0">
      <alignment horizontal="center" vertical="center" wrapText="1"/>
      <protection hidden="0" locked="1"/>
    </xf>
    <xf fontId="2" fillId="6" borderId="0" numFmtId="0" xfId="0" applyFont="1" applyFill="1" applyAlignment="1" applyProtection="0">
      <alignment horizontal="center" vertical="center" wrapText="1"/>
      <protection hidden="0" locked="1"/>
    </xf>
    <xf fontId="2" fillId="16" borderId="0" numFmtId="0" xfId="0" applyFont="1" applyFill="1" applyAlignment="1" applyProtection="0">
      <alignment horizontal="center" vertical="center" wrapText="1"/>
      <protection hidden="0" locked="1"/>
    </xf>
    <xf fontId="2" fillId="17" borderId="1" numFmtId="0" xfId="0" applyFont="1" applyFill="1" applyBorder="1" applyProtection="0">
      <protection hidden="0" locked="1"/>
    </xf>
    <xf fontId="2" fillId="13" borderId="1" numFmtId="165" xfId="0" applyNumberFormat="1" applyFont="1" applyFill="1" applyBorder="1" applyProtection="0">
      <protection hidden="0" locked="1"/>
    </xf>
    <xf fontId="2" fillId="13" borderId="1" numFmtId="0" xfId="0" applyFont="1" applyFill="1" applyBorder="1" applyProtection="0">
      <protection hidden="0" locked="1"/>
    </xf>
    <xf fontId="2" fillId="0" borderId="8" numFmtId="0" xfId="0" applyFont="1" applyBorder="1" applyProtection="0">
      <protection hidden="0" locked="1"/>
    </xf>
    <xf fontId="2" fillId="14" borderId="0" numFmtId="0" xfId="0" applyFont="1" applyFill="1" applyAlignment="1" applyProtection="0">
      <alignment horizontal="center" vertical="center" wrapText="1"/>
      <protection hidden="0" locked="1"/>
    </xf>
    <xf fontId="2" fillId="14" borderId="7" numFmtId="0" xfId="0" applyFont="1" applyFill="1" applyBorder="1" applyAlignment="1" applyProtection="0">
      <alignment horizontal="center" vertical="center" wrapText="1"/>
      <protection hidden="0" locked="1"/>
    </xf>
    <xf fontId="2" fillId="18" borderId="0" numFmtId="0" xfId="0" applyFont="1" applyFill="1" applyAlignment="1" applyProtection="0">
      <alignment horizontal="center" vertical="center" wrapText="1"/>
      <protection hidden="0" locked="1"/>
    </xf>
    <xf fontId="2" fillId="7" borderId="7" numFmtId="0" xfId="0" applyFont="1" applyFill="1" applyBorder="1" applyAlignment="1" applyProtection="0">
      <alignment horizontal="center" vertical="center" wrapText="1"/>
      <protection hidden="0" locked="1"/>
    </xf>
    <xf fontId="2" fillId="19" borderId="7" numFmtId="0" xfId="0" applyFont="1" applyFill="1" applyBorder="1" applyAlignment="1" applyProtection="0">
      <alignment horizontal="center" vertical="center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worksheet" Target="worksheets/sheet11.xml"/><Relationship  Id="rId12" Type="http://schemas.openxmlformats.org/officeDocument/2006/relationships/theme" Target="theme/theme1.xml"/><Relationship  Id="rId13" Type="http://schemas.openxmlformats.org/officeDocument/2006/relationships/sharedStrings" Target="sharedStrings.xml"/><Relationship  Id="rId14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4B5D67"/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82" zoomScale="100" workbookViewId="0">
      <selection activeCell="D97" activeCellId="0" sqref="D97"/>
    </sheetView>
  </sheetViews>
  <sheetFormatPr defaultColWidth="9.1484375" defaultRowHeight="14.25"/>
  <cols>
    <col customWidth="1" min="1" max="1" style="1" width="29.289999999999999"/>
    <col customWidth="1" min="2" max="2" style="1" width="17"/>
    <col customWidth="1" min="3" max="3" style="1" width="12.710000000000001"/>
    <col customWidth="1" min="4" max="4" style="1" width="14.15"/>
    <col customWidth="1" min="5" max="5" style="1" width="17.289999999999999"/>
    <col customWidth="1" min="6" max="6" style="1" width="22.43"/>
    <col customWidth="1" min="7" max="7" style="1" width="15"/>
    <col customWidth="0" min="8" max="1024" style="1" width="9.1300000000000008"/>
  </cols>
  <sheetData>
    <row r="2" ht="12.75" customHeight="1">
      <c r="A2" s="2" t="s">
        <v>0</v>
      </c>
      <c r="B2" s="2"/>
      <c r="C2" s="2"/>
      <c r="D2" s="2"/>
      <c r="E2" s="2"/>
      <c r="F2" s="2"/>
    </row>
    <row r="3" ht="12.75" customHeight="1">
      <c r="A3" s="2" t="s">
        <v>1</v>
      </c>
      <c r="B3" s="2"/>
      <c r="C3" s="2"/>
      <c r="D3" s="2"/>
      <c r="E3" s="2"/>
      <c r="F3" s="2"/>
    </row>
    <row r="4" ht="12.75" customHeight="1">
      <c r="A4" s="2" t="s">
        <v>2</v>
      </c>
      <c r="B4" s="2"/>
      <c r="C4" s="2"/>
      <c r="D4" s="2"/>
      <c r="E4" s="2"/>
      <c r="F4" s="2"/>
    </row>
    <row r="6" ht="22.350000000000001" customHeight="1">
      <c r="A6" s="3" t="s">
        <v>3</v>
      </c>
      <c r="B6" s="3"/>
      <c r="C6" s="3"/>
      <c r="D6" s="3"/>
      <c r="E6" s="3"/>
      <c r="F6" s="3"/>
    </row>
    <row r="7" ht="12">
      <c r="A7" s="4"/>
      <c r="B7" s="4"/>
      <c r="C7" s="4"/>
      <c r="D7" s="4"/>
      <c r="E7" s="4"/>
      <c r="F7" s="4"/>
    </row>
    <row r="8" ht="12.75" customHeight="1">
      <c r="A8" s="3" t="s">
        <v>4</v>
      </c>
      <c r="B8" s="3"/>
      <c r="C8" s="3"/>
      <c r="D8" s="3"/>
      <c r="E8" s="3"/>
      <c r="F8" s="3"/>
    </row>
    <row r="10" ht="22.350000000000001" customHeight="1">
      <c r="A10" s="5" t="s">
        <v>5</v>
      </c>
      <c r="B10" s="5" t="s">
        <v>6</v>
      </c>
      <c r="C10" s="5"/>
      <c r="D10" s="5" t="s">
        <v>7</v>
      </c>
      <c r="E10" s="5" t="s">
        <v>8</v>
      </c>
      <c r="F10" s="5" t="s">
        <v>9</v>
      </c>
    </row>
    <row r="11" ht="60">
      <c r="A11" s="5"/>
      <c r="B11" s="5" t="s">
        <v>10</v>
      </c>
      <c r="C11" s="5" t="s">
        <v>11</v>
      </c>
      <c r="D11" s="5" t="s">
        <v>12</v>
      </c>
      <c r="E11" s="5"/>
      <c r="F11" s="5"/>
    </row>
    <row r="12" s="6" customFormat="1" ht="12">
      <c r="A12" s="7">
        <v>1</v>
      </c>
      <c r="B12" s="8">
        <v>2</v>
      </c>
      <c r="C12" s="7">
        <v>3</v>
      </c>
      <c r="D12" s="7">
        <v>4</v>
      </c>
      <c r="E12" s="7">
        <v>5</v>
      </c>
      <c r="F12" s="7">
        <v>6</v>
      </c>
    </row>
    <row r="13" ht="72">
      <c r="A13" s="9" t="s">
        <v>13</v>
      </c>
      <c r="B13" s="10">
        <f>B14+B15+B16</f>
        <v>1074755.4299999999</v>
      </c>
      <c r="C13" s="11">
        <f>C14+C15+C16</f>
        <v>1056628.3300000001</v>
      </c>
      <c r="D13" s="10">
        <f>D14+D15+D16</f>
        <v>1033312.97</v>
      </c>
      <c r="E13" s="12">
        <f t="shared" ref="E13:E76" si="0">D13/C13*100</f>
        <v>97.793418997198401</v>
      </c>
      <c r="F13" s="13"/>
    </row>
    <row r="14" ht="12">
      <c r="A14" s="9" t="s">
        <v>14</v>
      </c>
      <c r="B14" s="10">
        <f>B71</f>
        <v>43931.860000000001</v>
      </c>
      <c r="C14" s="11">
        <f>C71</f>
        <v>35044.910000000003</v>
      </c>
      <c r="D14" s="10">
        <f>D71</f>
        <v>35044.910000000003</v>
      </c>
      <c r="E14" s="12">
        <f t="shared" si="0"/>
        <v>100</v>
      </c>
      <c r="F14" s="13"/>
    </row>
    <row r="15" ht="12">
      <c r="A15" s="9" t="s">
        <v>15</v>
      </c>
      <c r="B15" s="10">
        <f t="shared" ref="B15:B16" si="1">B20+B36+B72+B96</f>
        <v>18416.080000000002</v>
      </c>
      <c r="C15" s="11">
        <f t="shared" ref="C15:C16" si="2">C20+C36+C72+C96</f>
        <v>7014.3199999999997</v>
      </c>
      <c r="D15" s="10">
        <f t="shared" ref="D15:D16" si="3">D20+D36+D72+D96</f>
        <v>2685.1500000000001</v>
      </c>
      <c r="E15" s="12">
        <f t="shared" si="0"/>
        <v>38.280973779354198</v>
      </c>
      <c r="F15" s="13"/>
    </row>
    <row r="16" ht="36">
      <c r="A16" s="9" t="s">
        <v>16</v>
      </c>
      <c r="B16" s="10">
        <f t="shared" si="1"/>
        <v>1012407.49</v>
      </c>
      <c r="C16" s="11">
        <f t="shared" si="2"/>
        <v>1014569.1</v>
      </c>
      <c r="D16" s="10">
        <f t="shared" si="3"/>
        <v>995582.91000000003</v>
      </c>
      <c r="E16" s="12">
        <f t="shared" si="0"/>
        <v>98.128644958731797</v>
      </c>
      <c r="F16" s="13"/>
    </row>
    <row r="17" ht="12">
      <c r="A17" s="14" t="s">
        <v>17</v>
      </c>
      <c r="B17" s="15">
        <v>0</v>
      </c>
      <c r="C17" s="16">
        <v>0</v>
      </c>
      <c r="D17" s="16">
        <v>0</v>
      </c>
      <c r="E17" s="16">
        <v>0</v>
      </c>
      <c r="F17" s="13"/>
    </row>
    <row r="18" ht="168">
      <c r="A18" s="17" t="s">
        <v>18</v>
      </c>
      <c r="B18" s="18">
        <f>B19+B20+B21</f>
        <v>18253.459999999999</v>
      </c>
      <c r="C18" s="18">
        <f>C19+C20+C21</f>
        <v>18243.450000000001</v>
      </c>
      <c r="D18" s="18">
        <f>D19+D20+D21</f>
        <v>17974.279999999999</v>
      </c>
      <c r="E18" s="19">
        <f t="shared" si="0"/>
        <v>98.524566351211007</v>
      </c>
      <c r="F18" s="20" t="s">
        <v>19</v>
      </c>
      <c r="G18" s="21" t="s">
        <v>20</v>
      </c>
    </row>
    <row r="19" ht="12">
      <c r="A19" s="14" t="s">
        <v>14</v>
      </c>
      <c r="B19" s="16">
        <v>0</v>
      </c>
      <c r="C19" s="16">
        <v>0</v>
      </c>
      <c r="D19" s="16">
        <v>0</v>
      </c>
      <c r="E19" s="16">
        <v>0</v>
      </c>
      <c r="F19" s="13"/>
    </row>
    <row r="20" ht="12">
      <c r="A20" s="14" t="s">
        <v>15</v>
      </c>
      <c r="B20" s="16">
        <v>0</v>
      </c>
      <c r="C20" s="16">
        <v>0</v>
      </c>
      <c r="D20" s="16">
        <v>0</v>
      </c>
      <c r="E20" s="16">
        <v>0</v>
      </c>
      <c r="F20" s="13"/>
    </row>
    <row r="21" ht="24">
      <c r="A21" s="14" t="s">
        <v>16</v>
      </c>
      <c r="B21" s="16">
        <f>B25+B33+B29</f>
        <v>18253.459999999999</v>
      </c>
      <c r="C21" s="16">
        <f>C25+C33+C29</f>
        <v>18243.450000000001</v>
      </c>
      <c r="D21" s="16">
        <f>D25+D33+D29</f>
        <v>17974.279999999999</v>
      </c>
      <c r="E21" s="22">
        <f t="shared" si="0"/>
        <v>98.524566351211007</v>
      </c>
      <c r="F21" s="13"/>
    </row>
    <row r="22" ht="36">
      <c r="A22" s="23" t="s">
        <v>21</v>
      </c>
      <c r="B22" s="16">
        <f>B23+B24+B25</f>
        <v>1100</v>
      </c>
      <c r="C22" s="16">
        <f>C23+C24+C25</f>
        <v>1100</v>
      </c>
      <c r="D22" s="16">
        <f>D23+D24+D25</f>
        <v>1100</v>
      </c>
      <c r="E22" s="13">
        <f t="shared" si="0"/>
        <v>100</v>
      </c>
      <c r="F22" s="13"/>
    </row>
    <row r="23" ht="12">
      <c r="A23" s="14" t="s">
        <v>14</v>
      </c>
      <c r="B23" s="16">
        <v>0</v>
      </c>
      <c r="C23" s="16">
        <v>0</v>
      </c>
      <c r="D23" s="16">
        <v>0</v>
      </c>
      <c r="E23" s="16">
        <v>0</v>
      </c>
      <c r="F23" s="13"/>
    </row>
    <row r="24" ht="12">
      <c r="A24" s="14" t="s">
        <v>15</v>
      </c>
      <c r="B24" s="16">
        <v>0</v>
      </c>
      <c r="C24" s="16">
        <v>0</v>
      </c>
      <c r="D24" s="16">
        <v>0</v>
      </c>
      <c r="E24" s="16">
        <v>0</v>
      </c>
      <c r="F24" s="13"/>
    </row>
    <row r="25" ht="24">
      <c r="A25" s="14" t="s">
        <v>16</v>
      </c>
      <c r="B25" s="16">
        <v>1100</v>
      </c>
      <c r="C25" s="16">
        <v>1100</v>
      </c>
      <c r="D25" s="16">
        <v>1100</v>
      </c>
      <c r="E25" s="13">
        <f t="shared" si="0"/>
        <v>100</v>
      </c>
      <c r="F25" s="13"/>
    </row>
    <row r="26" ht="48">
      <c r="A26" s="23" t="s">
        <v>22</v>
      </c>
      <c r="B26" s="16">
        <f>B27+B28+B29</f>
        <v>1000</v>
      </c>
      <c r="C26" s="16">
        <f>C27+C28+C29</f>
        <v>990</v>
      </c>
      <c r="D26" s="16">
        <f>D27+D28+D29</f>
        <v>720.83000000000004</v>
      </c>
      <c r="E26" s="22">
        <f t="shared" si="0"/>
        <v>72.811111111111103</v>
      </c>
      <c r="F26" s="13"/>
    </row>
    <row r="27" ht="12">
      <c r="A27" s="14" t="s">
        <v>14</v>
      </c>
      <c r="B27" s="16">
        <v>0</v>
      </c>
      <c r="C27" s="16">
        <v>0</v>
      </c>
      <c r="D27" s="16">
        <v>0</v>
      </c>
      <c r="E27" s="16">
        <v>0</v>
      </c>
      <c r="F27" s="13"/>
    </row>
    <row r="28" ht="12">
      <c r="A28" s="14" t="s">
        <v>15</v>
      </c>
      <c r="B28" s="16">
        <v>0</v>
      </c>
      <c r="C28" s="16">
        <v>0</v>
      </c>
      <c r="D28" s="16">
        <v>0</v>
      </c>
      <c r="E28" s="16">
        <v>0</v>
      </c>
      <c r="F28" s="13"/>
    </row>
    <row r="29" ht="24">
      <c r="A29" s="14" t="s">
        <v>16</v>
      </c>
      <c r="B29" s="16">
        <v>1000</v>
      </c>
      <c r="C29" s="16">
        <v>990</v>
      </c>
      <c r="D29" s="16">
        <v>720.83000000000004</v>
      </c>
      <c r="E29" s="22">
        <f t="shared" si="0"/>
        <v>72.811111111111103</v>
      </c>
      <c r="F29" s="13"/>
    </row>
    <row r="30" s="24" customFormat="1" ht="84">
      <c r="A30" s="23" t="s">
        <v>23</v>
      </c>
      <c r="B30" s="16">
        <f>B31+B32+B33</f>
        <v>16153.459999999999</v>
      </c>
      <c r="C30" s="16">
        <f>C31+C32+C33</f>
        <v>16153.450000000001</v>
      </c>
      <c r="D30" s="16">
        <f>D31+D32+D33</f>
        <v>16153.450000000001</v>
      </c>
      <c r="E30" s="13">
        <f t="shared" si="0"/>
        <v>100</v>
      </c>
      <c r="F30" s="13"/>
      <c r="G30" s="1"/>
    </row>
    <row r="31" s="24" customFormat="1" ht="12">
      <c r="A31" s="14" t="s">
        <v>14</v>
      </c>
      <c r="B31" s="16">
        <v>0</v>
      </c>
      <c r="C31" s="16">
        <v>0</v>
      </c>
      <c r="D31" s="16">
        <v>0</v>
      </c>
      <c r="E31" s="16">
        <v>0</v>
      </c>
      <c r="F31" s="13"/>
      <c r="G31" s="1"/>
    </row>
    <row r="32" s="24" customFormat="1" ht="12">
      <c r="A32" s="14" t="s">
        <v>15</v>
      </c>
      <c r="B32" s="16">
        <v>0</v>
      </c>
      <c r="C32" s="16">
        <v>0</v>
      </c>
      <c r="D32" s="16">
        <v>0</v>
      </c>
      <c r="E32" s="16">
        <v>0</v>
      </c>
      <c r="F32" s="13"/>
      <c r="G32" s="1"/>
    </row>
    <row r="33" s="24" customFormat="1" ht="24">
      <c r="A33" s="14" t="s">
        <v>16</v>
      </c>
      <c r="B33" s="16">
        <v>16153.459999999999</v>
      </c>
      <c r="C33" s="16">
        <v>16153.450000000001</v>
      </c>
      <c r="D33" s="16">
        <v>16153.450000000001</v>
      </c>
      <c r="E33" s="13">
        <f t="shared" si="0"/>
        <v>100</v>
      </c>
      <c r="F33" s="13"/>
      <c r="G33" s="1"/>
    </row>
    <row r="34" ht="60">
      <c r="A34" s="17" t="s">
        <v>24</v>
      </c>
      <c r="B34" s="18">
        <f>B35+B36+B37</f>
        <v>799426.40000000002</v>
      </c>
      <c r="C34" s="18">
        <f>C35+C36+C37</f>
        <v>797242.71999999997</v>
      </c>
      <c r="D34" s="18">
        <f>D35+D36+D37</f>
        <v>792047.91000000003</v>
      </c>
      <c r="E34" s="19">
        <f t="shared" si="0"/>
        <v>99.348402955626895</v>
      </c>
      <c r="F34" s="20" t="s">
        <v>25</v>
      </c>
      <c r="G34" s="21" t="s">
        <v>26</v>
      </c>
    </row>
    <row r="35" ht="12">
      <c r="A35" s="14" t="s">
        <v>14</v>
      </c>
      <c r="B35" s="16">
        <v>0</v>
      </c>
      <c r="C35" s="16">
        <v>0</v>
      </c>
      <c r="D35" s="16">
        <v>0</v>
      </c>
      <c r="E35" s="16">
        <v>0</v>
      </c>
      <c r="F35" s="13"/>
    </row>
    <row r="36" ht="12">
      <c r="A36" s="14" t="s">
        <v>15</v>
      </c>
      <c r="B36" s="16">
        <f>B40+B44+B48+B52+B56+B60+B64</f>
        <v>18003.68</v>
      </c>
      <c r="C36" s="16">
        <f>C40+C44+C48+C52+C56+C60+C64</f>
        <v>6685.3400000000001</v>
      </c>
      <c r="D36" s="16">
        <f>D40+D44+D48+D52+D56+D60+D64</f>
        <v>2356.1700000000001</v>
      </c>
      <c r="E36" s="22">
        <f t="shared" si="0"/>
        <v>35.243832026493799</v>
      </c>
      <c r="F36" s="13"/>
    </row>
    <row r="37" ht="24">
      <c r="A37" s="14" t="s">
        <v>16</v>
      </c>
      <c r="B37" s="16">
        <f>B41+B45+B49+B53+B57+B61+B65+B69</f>
        <v>781422.71999999997</v>
      </c>
      <c r="C37" s="16">
        <f>C41+C45+C49+C53+C57+C61+C65+C69</f>
        <v>790557.38</v>
      </c>
      <c r="D37" s="16">
        <f>D41+D45+D49+D53+D57+D61+D65+D69</f>
        <v>789691.73999999999</v>
      </c>
      <c r="E37" s="22">
        <f t="shared" si="0"/>
        <v>99.890502571742502</v>
      </c>
      <c r="F37" s="13"/>
    </row>
    <row r="38" ht="36">
      <c r="A38" s="23" t="s">
        <v>21</v>
      </c>
      <c r="B38" s="16">
        <f>B39+B40+B41</f>
        <v>226299.09</v>
      </c>
      <c r="C38" s="16">
        <f>C39+C40+C41</f>
        <v>209671.26999999999</v>
      </c>
      <c r="D38" s="16">
        <f>D39+D40+D41</f>
        <v>209671.26999999999</v>
      </c>
      <c r="E38" s="22">
        <f t="shared" si="0"/>
        <v>100</v>
      </c>
      <c r="F38" s="13"/>
    </row>
    <row r="39" ht="12">
      <c r="A39" s="14" t="s">
        <v>14</v>
      </c>
      <c r="B39" s="16">
        <v>0</v>
      </c>
      <c r="C39" s="16">
        <v>0</v>
      </c>
      <c r="D39" s="16">
        <v>0</v>
      </c>
      <c r="E39" s="16">
        <v>0</v>
      </c>
      <c r="F39" s="13"/>
    </row>
    <row r="40" ht="12">
      <c r="A40" s="14" t="s">
        <v>15</v>
      </c>
      <c r="B40" s="16">
        <v>0</v>
      </c>
      <c r="C40" s="16">
        <v>0</v>
      </c>
      <c r="D40" s="16">
        <v>0</v>
      </c>
      <c r="E40" s="16">
        <v>0</v>
      </c>
      <c r="F40" s="13"/>
    </row>
    <row r="41" ht="24">
      <c r="A41" s="14" t="s">
        <v>16</v>
      </c>
      <c r="B41" s="16">
        <v>226299.09</v>
      </c>
      <c r="C41" s="16">
        <v>209671.26999999999</v>
      </c>
      <c r="D41" s="16">
        <v>209671.26999999999</v>
      </c>
      <c r="E41" s="22">
        <f t="shared" si="0"/>
        <v>100</v>
      </c>
      <c r="F41" s="13"/>
    </row>
    <row r="42" s="24" customFormat="1" ht="60">
      <c r="A42" s="23" t="s">
        <v>27</v>
      </c>
      <c r="B42" s="16">
        <f>B43+B44+B45</f>
        <v>34889</v>
      </c>
      <c r="C42" s="16">
        <f>C43+C44+C45</f>
        <v>35143.849999999999</v>
      </c>
      <c r="D42" s="16">
        <f>D43+D44+D45</f>
        <v>35143.849999999999</v>
      </c>
      <c r="E42" s="22">
        <f t="shared" si="0"/>
        <v>100</v>
      </c>
      <c r="F42" s="13"/>
      <c r="G42" s="1"/>
    </row>
    <row r="43" s="24" customFormat="1" ht="12">
      <c r="A43" s="14" t="s">
        <v>14</v>
      </c>
      <c r="B43" s="16">
        <v>0</v>
      </c>
      <c r="C43" s="16">
        <v>0</v>
      </c>
      <c r="D43" s="16">
        <v>0</v>
      </c>
      <c r="E43" s="16">
        <v>0</v>
      </c>
      <c r="F43" s="13"/>
      <c r="G43" s="1"/>
    </row>
    <row r="44" s="24" customFormat="1" ht="12">
      <c r="A44" s="14" t="s">
        <v>15</v>
      </c>
      <c r="B44" s="16">
        <v>0</v>
      </c>
      <c r="C44" s="16">
        <v>0</v>
      </c>
      <c r="D44" s="16">
        <v>0</v>
      </c>
      <c r="E44" s="16">
        <v>0</v>
      </c>
      <c r="F44" s="13"/>
      <c r="G44" s="1"/>
    </row>
    <row r="45" s="24" customFormat="1" ht="24">
      <c r="A45" s="14" t="s">
        <v>16</v>
      </c>
      <c r="B45" s="16">
        <v>34889</v>
      </c>
      <c r="C45" s="16">
        <v>35143.849999999999</v>
      </c>
      <c r="D45" s="16">
        <v>35143.849999999999</v>
      </c>
      <c r="E45" s="22">
        <f t="shared" si="0"/>
        <v>100</v>
      </c>
      <c r="F45" s="13"/>
      <c r="G45" s="1"/>
    </row>
    <row r="46" s="24" customFormat="1" ht="48">
      <c r="A46" s="23" t="s">
        <v>22</v>
      </c>
      <c r="B46" s="16">
        <f>B47+B48+B49</f>
        <v>233263.94</v>
      </c>
      <c r="C46" s="16">
        <f>C47+C48+C49</f>
        <v>250867.37</v>
      </c>
      <c r="D46" s="16">
        <f>D47+D48+D49</f>
        <v>250451.10999999999</v>
      </c>
      <c r="E46" s="22">
        <f t="shared" si="0"/>
        <v>99.834071684970397</v>
      </c>
      <c r="F46" s="13"/>
      <c r="G46" s="1"/>
    </row>
    <row r="47" s="24" customFormat="1" ht="12">
      <c r="A47" s="14" t="s">
        <v>14</v>
      </c>
      <c r="B47" s="16">
        <v>0</v>
      </c>
      <c r="C47" s="16">
        <v>0</v>
      </c>
      <c r="D47" s="16">
        <v>0</v>
      </c>
      <c r="E47" s="16">
        <v>0</v>
      </c>
      <c r="F47" s="13"/>
      <c r="G47" s="1"/>
    </row>
    <row r="48" s="24" customFormat="1" ht="12">
      <c r="A48" s="14" t="s">
        <v>15</v>
      </c>
      <c r="B48" s="16">
        <v>0</v>
      </c>
      <c r="C48" s="16">
        <v>0</v>
      </c>
      <c r="D48" s="16">
        <v>0</v>
      </c>
      <c r="E48" s="16">
        <v>0</v>
      </c>
      <c r="F48" s="13"/>
      <c r="G48" s="1"/>
    </row>
    <row r="49" s="24" customFormat="1" ht="24">
      <c r="A49" s="14" t="s">
        <v>16</v>
      </c>
      <c r="B49" s="16">
        <v>233263.94</v>
      </c>
      <c r="C49" s="16">
        <v>250867.37</v>
      </c>
      <c r="D49" s="16">
        <v>250451.10999999999</v>
      </c>
      <c r="E49" s="22">
        <f t="shared" si="0"/>
        <v>99.834071684970397</v>
      </c>
      <c r="F49" s="13"/>
      <c r="G49" s="1"/>
    </row>
    <row r="50" s="24" customFormat="1" ht="48">
      <c r="A50" s="23" t="s">
        <v>28</v>
      </c>
      <c r="B50" s="16">
        <f>B51+B52+B53</f>
        <v>186628.60000000001</v>
      </c>
      <c r="C50" s="16">
        <f>C51+C52+C53</f>
        <v>190702.98000000001</v>
      </c>
      <c r="D50" s="16">
        <f>D51+D52+D53</f>
        <v>190673.41</v>
      </c>
      <c r="E50" s="22">
        <f t="shared" si="0"/>
        <v>99.9844942118891</v>
      </c>
      <c r="F50" s="13"/>
      <c r="G50" s="1"/>
    </row>
    <row r="51" s="24" customFormat="1" ht="12">
      <c r="A51" s="14" t="s">
        <v>14</v>
      </c>
      <c r="B51" s="16">
        <v>0</v>
      </c>
      <c r="C51" s="16">
        <v>0</v>
      </c>
      <c r="D51" s="16">
        <v>0</v>
      </c>
      <c r="E51" s="16">
        <v>0</v>
      </c>
      <c r="F51" s="13"/>
      <c r="G51" s="1"/>
    </row>
    <row r="52" s="24" customFormat="1" ht="12">
      <c r="A52" s="14" t="s">
        <v>15</v>
      </c>
      <c r="B52" s="16">
        <v>0</v>
      </c>
      <c r="C52" s="16">
        <v>0</v>
      </c>
      <c r="D52" s="16">
        <v>0</v>
      </c>
      <c r="E52" s="16">
        <v>0</v>
      </c>
      <c r="F52" s="13"/>
      <c r="G52" s="1"/>
    </row>
    <row r="53" s="24" customFormat="1" ht="24">
      <c r="A53" s="14" t="s">
        <v>16</v>
      </c>
      <c r="B53" s="16">
        <v>186628.60000000001</v>
      </c>
      <c r="C53" s="16">
        <v>190702.98000000001</v>
      </c>
      <c r="D53" s="16">
        <v>190673.41</v>
      </c>
      <c r="E53" s="22">
        <f t="shared" si="0"/>
        <v>99.9844942118891</v>
      </c>
      <c r="F53" s="13"/>
      <c r="G53" s="1"/>
    </row>
    <row r="54" s="24" customFormat="1" ht="84">
      <c r="A54" s="23" t="s">
        <v>29</v>
      </c>
      <c r="B54" s="16">
        <f>B55+B56+B57</f>
        <v>4920.3299999999999</v>
      </c>
      <c r="C54" s="16">
        <f>C55+C56+C57</f>
        <v>5700.6000000000004</v>
      </c>
      <c r="D54" s="16">
        <f>D55+D56+D57</f>
        <v>5623.2600000000002</v>
      </c>
      <c r="E54" s="22">
        <f t="shared" si="0"/>
        <v>98.643300705188906</v>
      </c>
      <c r="F54" s="14" t="s">
        <v>30</v>
      </c>
      <c r="G54" s="1"/>
    </row>
    <row r="55" s="24" customFormat="1" ht="12">
      <c r="A55" s="14" t="s">
        <v>14</v>
      </c>
      <c r="B55" s="16">
        <v>0</v>
      </c>
      <c r="C55" s="16">
        <v>0</v>
      </c>
      <c r="D55" s="16">
        <v>0</v>
      </c>
      <c r="E55" s="16">
        <v>0</v>
      </c>
      <c r="F55" s="13"/>
      <c r="G55" s="1"/>
    </row>
    <row r="56" s="24" customFormat="1" ht="12">
      <c r="A56" s="14" t="s">
        <v>15</v>
      </c>
      <c r="B56" s="16">
        <v>0</v>
      </c>
      <c r="C56" s="16">
        <v>0</v>
      </c>
      <c r="D56" s="16">
        <v>0</v>
      </c>
      <c r="E56" s="16">
        <v>0</v>
      </c>
      <c r="F56" s="13"/>
      <c r="G56" s="1"/>
    </row>
    <row r="57" s="24" customFormat="1" ht="24">
      <c r="A57" s="14" t="s">
        <v>16</v>
      </c>
      <c r="B57" s="16">
        <v>4920.3299999999999</v>
      </c>
      <c r="C57" s="16">
        <v>5700.6000000000004</v>
      </c>
      <c r="D57" s="16">
        <v>5623.2600000000002</v>
      </c>
      <c r="E57" s="22">
        <f t="shared" si="0"/>
        <v>98.643300705188906</v>
      </c>
      <c r="F57" s="13"/>
      <c r="G57" s="1"/>
    </row>
    <row r="58" s="24" customFormat="1" ht="84">
      <c r="A58" s="25" t="s">
        <v>31</v>
      </c>
      <c r="B58" s="16">
        <f>B59+B60+B61</f>
        <v>12577.1</v>
      </c>
      <c r="C58" s="16">
        <f>C59+C60+C61</f>
        <v>375.57999999999998</v>
      </c>
      <c r="D58" s="16">
        <f>D59+D60+D61</f>
        <v>375.57999999999998</v>
      </c>
      <c r="E58" s="22">
        <f t="shared" si="0"/>
        <v>100</v>
      </c>
      <c r="F58" s="13"/>
      <c r="G58" s="1"/>
    </row>
    <row r="59" s="24" customFormat="1" ht="12">
      <c r="A59" s="14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"/>
    </row>
    <row r="60" s="24" customFormat="1" ht="12">
      <c r="A60" s="14" t="s">
        <v>15</v>
      </c>
      <c r="B60" s="16">
        <v>11318.34</v>
      </c>
      <c r="C60" s="16">
        <v>0</v>
      </c>
      <c r="D60" s="16">
        <v>0</v>
      </c>
      <c r="E60" s="16">
        <v>0</v>
      </c>
      <c r="F60" s="13"/>
      <c r="G60" s="1"/>
    </row>
    <row r="61" s="24" customFormat="1" ht="24">
      <c r="A61" s="14" t="s">
        <v>16</v>
      </c>
      <c r="B61" s="16">
        <v>1258.76</v>
      </c>
      <c r="C61" s="16">
        <v>375.57999999999998</v>
      </c>
      <c r="D61" s="16">
        <v>375.57999999999998</v>
      </c>
      <c r="E61" s="22">
        <f t="shared" si="0"/>
        <v>100</v>
      </c>
      <c r="F61" s="13"/>
      <c r="G61" s="1"/>
    </row>
    <row r="62" s="24" customFormat="1" ht="60">
      <c r="A62" s="25" t="s">
        <v>32</v>
      </c>
      <c r="B62" s="16">
        <f>B63+B64+B65</f>
        <v>6685.3400000000001</v>
      </c>
      <c r="C62" s="16">
        <f>C63+C64+C65</f>
        <v>6685.3400000000001</v>
      </c>
      <c r="D62" s="16">
        <f>D63+D64+D65</f>
        <v>2356.1700000000001</v>
      </c>
      <c r="E62" s="22">
        <f t="shared" si="0"/>
        <v>35.243832026493799</v>
      </c>
      <c r="F62" s="14" t="s">
        <v>33</v>
      </c>
      <c r="G62" s="1"/>
    </row>
    <row r="63" s="24" customFormat="1" ht="12">
      <c r="A63" s="14" t="s">
        <v>14</v>
      </c>
      <c r="B63" s="16">
        <v>0</v>
      </c>
      <c r="C63" s="16">
        <v>0</v>
      </c>
      <c r="D63" s="16">
        <v>0</v>
      </c>
      <c r="E63" s="16">
        <v>0</v>
      </c>
      <c r="F63" s="13"/>
      <c r="G63" s="1"/>
    </row>
    <row r="64" s="24" customFormat="1" ht="12">
      <c r="A64" s="14" t="s">
        <v>15</v>
      </c>
      <c r="B64" s="16">
        <v>6685.3400000000001</v>
      </c>
      <c r="C64" s="16">
        <v>6685.3400000000001</v>
      </c>
      <c r="D64" s="16">
        <v>2356.1700000000001</v>
      </c>
      <c r="E64" s="22">
        <f t="shared" si="0"/>
        <v>35.243832026493799</v>
      </c>
      <c r="F64" s="13"/>
      <c r="G64" s="1"/>
    </row>
    <row r="65" s="24" customFormat="1" ht="24">
      <c r="A65" s="14" t="s">
        <v>16</v>
      </c>
      <c r="B65" s="16">
        <v>0</v>
      </c>
      <c r="C65" s="16">
        <v>0</v>
      </c>
      <c r="D65" s="16">
        <v>0</v>
      </c>
      <c r="E65" s="16">
        <v>0</v>
      </c>
      <c r="F65" s="13"/>
      <c r="G65" s="1"/>
    </row>
    <row r="66" s="24" customFormat="1" ht="60">
      <c r="A66" s="25" t="s">
        <v>34</v>
      </c>
      <c r="B66" s="16">
        <f>B67+B68+B69</f>
        <v>94163</v>
      </c>
      <c r="C66" s="16">
        <f>C67+C68+C69</f>
        <v>98095.729999999996</v>
      </c>
      <c r="D66" s="16">
        <f>D67+D68+D69</f>
        <v>97753.259999999995</v>
      </c>
      <c r="E66" s="22">
        <f t="shared" si="0"/>
        <v>99.650881847762406</v>
      </c>
      <c r="F66" s="13"/>
      <c r="G66" s="1"/>
    </row>
    <row r="67" s="24" customFormat="1" ht="12">
      <c r="A67" s="14" t="s">
        <v>14</v>
      </c>
      <c r="B67" s="16">
        <v>0</v>
      </c>
      <c r="C67" s="16">
        <v>0</v>
      </c>
      <c r="D67" s="16">
        <v>0</v>
      </c>
      <c r="E67" s="16">
        <v>0</v>
      </c>
      <c r="F67" s="13"/>
      <c r="G67" s="1"/>
    </row>
    <row r="68" s="24" customFormat="1" ht="12">
      <c r="A68" s="14" t="s">
        <v>15</v>
      </c>
      <c r="B68" s="16">
        <v>0</v>
      </c>
      <c r="C68" s="16">
        <v>0</v>
      </c>
      <c r="D68" s="16">
        <v>0</v>
      </c>
      <c r="E68" s="16">
        <v>0</v>
      </c>
      <c r="F68" s="13"/>
      <c r="G68" s="1"/>
    </row>
    <row r="69" s="24" customFormat="1" ht="24">
      <c r="A69" s="14" t="s">
        <v>16</v>
      </c>
      <c r="B69" s="16">
        <v>94163</v>
      </c>
      <c r="C69" s="16">
        <v>98095.729999999996</v>
      </c>
      <c r="D69" s="16">
        <v>97753.259999999995</v>
      </c>
      <c r="E69" s="22">
        <f t="shared" si="0"/>
        <v>99.650881847762406</v>
      </c>
      <c r="F69" s="13"/>
      <c r="G69" s="1"/>
    </row>
    <row r="70" ht="84">
      <c r="A70" s="26" t="s">
        <v>35</v>
      </c>
      <c r="B70" s="18">
        <f>B71+B72+B73</f>
        <v>178426.60000000001</v>
      </c>
      <c r="C70" s="18">
        <f>C71+C72+C73</f>
        <v>162310.78</v>
      </c>
      <c r="D70" s="18">
        <f>D71+D72+D73</f>
        <v>146237.87</v>
      </c>
      <c r="E70" s="19">
        <f t="shared" si="0"/>
        <v>90.097447624858901</v>
      </c>
      <c r="F70" s="27" t="s">
        <v>36</v>
      </c>
      <c r="G70" s="21" t="s">
        <v>37</v>
      </c>
    </row>
    <row r="71" ht="12">
      <c r="A71" s="14" t="s">
        <v>14</v>
      </c>
      <c r="B71" s="16">
        <f t="shared" ref="B71:B73" si="4">B75+B79+B83+B87+B91</f>
        <v>43931.860000000001</v>
      </c>
      <c r="C71" s="16">
        <f t="shared" ref="C71:C73" si="5">C75+C79+C83+C87+C91</f>
        <v>35044.910000000003</v>
      </c>
      <c r="D71" s="16">
        <f t="shared" ref="D71:D73" si="6">D75+D79+D83+D87+D91</f>
        <v>35044.910000000003</v>
      </c>
      <c r="E71" s="22">
        <f t="shared" si="0"/>
        <v>100</v>
      </c>
      <c r="F71" s="13"/>
    </row>
    <row r="72" ht="12">
      <c r="A72" s="14" t="s">
        <v>15</v>
      </c>
      <c r="B72" s="16">
        <f t="shared" si="4"/>
        <v>412.39999999999998</v>
      </c>
      <c r="C72" s="16">
        <f t="shared" si="5"/>
        <v>328.98000000000002</v>
      </c>
      <c r="D72" s="16">
        <f t="shared" si="6"/>
        <v>328.98000000000002</v>
      </c>
      <c r="E72" s="22">
        <f t="shared" si="0"/>
        <v>100</v>
      </c>
      <c r="F72" s="13"/>
    </row>
    <row r="73" ht="24">
      <c r="A73" s="14" t="s">
        <v>16</v>
      </c>
      <c r="B73" s="16">
        <f t="shared" si="4"/>
        <v>134082.34</v>
      </c>
      <c r="C73" s="16">
        <f t="shared" si="5"/>
        <v>126936.89</v>
      </c>
      <c r="D73" s="16">
        <f t="shared" si="6"/>
        <v>110863.98</v>
      </c>
      <c r="E73" s="22">
        <f t="shared" si="0"/>
        <v>87.3378731746146</v>
      </c>
      <c r="F73" s="13"/>
    </row>
    <row r="74" s="24" customFormat="1" ht="60">
      <c r="A74" s="25" t="s">
        <v>38</v>
      </c>
      <c r="B74" s="16">
        <f>B75+B76+B77</f>
        <v>45848.080000000002</v>
      </c>
      <c r="C74" s="16">
        <f>C75+C76+C77</f>
        <v>36573.5</v>
      </c>
      <c r="D74" s="16">
        <f>D75+D76+D77</f>
        <v>36573.5</v>
      </c>
      <c r="E74" s="22">
        <f t="shared" si="0"/>
        <v>100</v>
      </c>
      <c r="F74" s="13"/>
      <c r="G74" s="1"/>
    </row>
    <row r="75" s="24" customFormat="1" ht="12">
      <c r="A75" s="14" t="s">
        <v>14</v>
      </c>
      <c r="B75" s="16">
        <v>43931.860000000001</v>
      </c>
      <c r="C75" s="16">
        <v>35044.910000000003</v>
      </c>
      <c r="D75" s="16">
        <v>35044.910000000003</v>
      </c>
      <c r="E75" s="22">
        <f t="shared" si="0"/>
        <v>100</v>
      </c>
      <c r="F75" s="13"/>
      <c r="G75" s="1"/>
    </row>
    <row r="76" s="24" customFormat="1" ht="12">
      <c r="A76" s="14" t="s">
        <v>15</v>
      </c>
      <c r="B76" s="16">
        <v>412.39999999999998</v>
      </c>
      <c r="C76" s="16">
        <v>328.98000000000002</v>
      </c>
      <c r="D76" s="16">
        <v>328.98000000000002</v>
      </c>
      <c r="E76" s="22">
        <f t="shared" si="0"/>
        <v>100</v>
      </c>
      <c r="F76" s="13"/>
      <c r="G76" s="1"/>
    </row>
    <row r="77" s="24" customFormat="1" ht="24">
      <c r="A77" s="14" t="s">
        <v>16</v>
      </c>
      <c r="B77" s="16">
        <v>1503.8199999999999</v>
      </c>
      <c r="C77" s="16">
        <v>1199.6099999999999</v>
      </c>
      <c r="D77" s="16">
        <v>1199.6099999999999</v>
      </c>
      <c r="E77" s="22">
        <f t="shared" ref="E77:E98" si="7">D77/C77*100</f>
        <v>100</v>
      </c>
      <c r="F77" s="13"/>
      <c r="G77" s="1"/>
    </row>
    <row r="78" s="24" customFormat="1" ht="48">
      <c r="A78" s="25" t="s">
        <v>39</v>
      </c>
      <c r="B78" s="16">
        <f>B79+B80+B81</f>
        <v>20942.630000000001</v>
      </c>
      <c r="C78" s="16">
        <f>C79+C80+C81</f>
        <v>20942.630000000001</v>
      </c>
      <c r="D78" s="16">
        <f>D79+D80+D81</f>
        <v>19295.599999999999</v>
      </c>
      <c r="E78" s="22">
        <f t="shared" si="7"/>
        <v>92.135514975912798</v>
      </c>
      <c r="F78" s="13"/>
      <c r="G78" s="1"/>
    </row>
    <row r="79" s="24" customFormat="1" ht="12">
      <c r="A79" s="14" t="s">
        <v>14</v>
      </c>
      <c r="B79" s="16">
        <v>0</v>
      </c>
      <c r="C79" s="16">
        <v>0</v>
      </c>
      <c r="D79" s="16">
        <v>0</v>
      </c>
      <c r="E79" s="16">
        <v>0</v>
      </c>
      <c r="F79" s="13"/>
      <c r="G79" s="1"/>
    </row>
    <row r="80" s="24" customFormat="1" ht="12">
      <c r="A80" s="14" t="s">
        <v>15</v>
      </c>
      <c r="B80" s="16">
        <v>0</v>
      </c>
      <c r="C80" s="16">
        <v>0</v>
      </c>
      <c r="D80" s="16">
        <v>0</v>
      </c>
      <c r="E80" s="16">
        <v>0</v>
      </c>
      <c r="F80" s="13"/>
      <c r="G80" s="1"/>
    </row>
    <row r="81" s="24" customFormat="1" ht="24">
      <c r="A81" s="14" t="s">
        <v>16</v>
      </c>
      <c r="B81" s="16">
        <v>20942.630000000001</v>
      </c>
      <c r="C81" s="16">
        <v>20942.630000000001</v>
      </c>
      <c r="D81" s="16">
        <v>19295.599999999999</v>
      </c>
      <c r="E81" s="22">
        <f t="shared" si="7"/>
        <v>92.135514975912798</v>
      </c>
      <c r="F81" s="13"/>
      <c r="G81" s="1"/>
    </row>
    <row r="82" s="24" customFormat="1" ht="36">
      <c r="A82" s="25" t="s">
        <v>40</v>
      </c>
      <c r="B82" s="16">
        <f>B83+B84+B85</f>
        <v>101404.62</v>
      </c>
      <c r="C82" s="16">
        <f>C83+C84+C85</f>
        <v>96954.039999999994</v>
      </c>
      <c r="D82" s="16">
        <f>D83+D84+D85</f>
        <v>87920.160000000003</v>
      </c>
      <c r="E82" s="22">
        <f t="shared" si="7"/>
        <v>90.6823067919604</v>
      </c>
      <c r="F82" s="13"/>
      <c r="G82" s="1"/>
    </row>
    <row r="83" s="24" customFormat="1" ht="12">
      <c r="A83" s="14" t="s">
        <v>14</v>
      </c>
      <c r="B83" s="16">
        <v>0</v>
      </c>
      <c r="C83" s="16">
        <v>0</v>
      </c>
      <c r="D83" s="16">
        <v>0</v>
      </c>
      <c r="E83" s="16">
        <v>0</v>
      </c>
      <c r="F83" s="13"/>
      <c r="G83" s="1"/>
    </row>
    <row r="84" s="24" customFormat="1" ht="12">
      <c r="A84" s="14" t="s">
        <v>15</v>
      </c>
      <c r="B84" s="16">
        <v>0</v>
      </c>
      <c r="C84" s="16">
        <v>0</v>
      </c>
      <c r="D84" s="16">
        <v>0</v>
      </c>
      <c r="E84" s="16">
        <v>0</v>
      </c>
      <c r="F84" s="13"/>
      <c r="G84" s="1"/>
    </row>
    <row r="85" s="24" customFormat="1" ht="24">
      <c r="A85" s="14" t="s">
        <v>16</v>
      </c>
      <c r="B85" s="16">
        <v>101404.62</v>
      </c>
      <c r="C85" s="16">
        <v>96954.039999999994</v>
      </c>
      <c r="D85" s="16">
        <v>87920.160000000003</v>
      </c>
      <c r="E85" s="22">
        <f t="shared" si="7"/>
        <v>90.6823067919604</v>
      </c>
      <c r="F85" s="13"/>
      <c r="G85" s="1"/>
    </row>
    <row r="86" s="24" customFormat="1" ht="84">
      <c r="A86" s="25" t="s">
        <v>23</v>
      </c>
      <c r="B86" s="16">
        <f>B87+B88+B89</f>
        <v>8000</v>
      </c>
      <c r="C86" s="16">
        <f>C87+C88+C89</f>
        <v>5621.4099999999999</v>
      </c>
      <c r="D86" s="16">
        <f>D87+D88+D89</f>
        <v>248.61000000000001</v>
      </c>
      <c r="E86" s="22">
        <f t="shared" si="7"/>
        <v>4.4225559067920699</v>
      </c>
      <c r="F86" s="13"/>
      <c r="G86" s="1"/>
    </row>
    <row r="87" s="24" customFormat="1" ht="12">
      <c r="A87" s="14" t="s">
        <v>14</v>
      </c>
      <c r="B87" s="16">
        <v>0</v>
      </c>
      <c r="C87" s="16">
        <v>0</v>
      </c>
      <c r="D87" s="16">
        <v>0</v>
      </c>
      <c r="E87" s="16">
        <v>0</v>
      </c>
      <c r="F87" s="13"/>
      <c r="G87" s="1"/>
    </row>
    <row r="88" s="24" customFormat="1" ht="12">
      <c r="A88" s="14" t="s">
        <v>15</v>
      </c>
      <c r="B88" s="16">
        <v>0</v>
      </c>
      <c r="C88" s="16">
        <v>0</v>
      </c>
      <c r="D88" s="16">
        <v>0</v>
      </c>
      <c r="E88" s="16">
        <v>0</v>
      </c>
      <c r="F88" s="13"/>
      <c r="G88" s="1"/>
    </row>
    <row r="89" s="24" customFormat="1" ht="24">
      <c r="A89" s="14" t="s">
        <v>16</v>
      </c>
      <c r="B89" s="16">
        <v>8000</v>
      </c>
      <c r="C89" s="16">
        <v>5621.4099999999999</v>
      </c>
      <c r="D89" s="16">
        <v>248.61000000000001</v>
      </c>
      <c r="E89" s="22">
        <f t="shared" si="7"/>
        <v>4.4225559067920699</v>
      </c>
      <c r="F89" s="13"/>
      <c r="G89" s="1"/>
    </row>
    <row r="90" s="24" customFormat="1" ht="48">
      <c r="A90" s="25" t="s">
        <v>41</v>
      </c>
      <c r="B90" s="16">
        <f>B91+B92+B93</f>
        <v>2231.27</v>
      </c>
      <c r="C90" s="16">
        <f>C91+C92+C93</f>
        <v>2219.1999999999998</v>
      </c>
      <c r="D90" s="16">
        <f>D91+D92+D93</f>
        <v>2200</v>
      </c>
      <c r="E90" s="22">
        <f t="shared" si="7"/>
        <v>99.1348233597693</v>
      </c>
      <c r="F90" s="13"/>
      <c r="G90" s="1"/>
    </row>
    <row r="91" s="24" customFormat="1" ht="12">
      <c r="A91" s="14" t="s">
        <v>14</v>
      </c>
      <c r="B91" s="16">
        <v>0</v>
      </c>
      <c r="C91" s="16">
        <v>0</v>
      </c>
      <c r="D91" s="16">
        <v>0</v>
      </c>
      <c r="E91" s="16">
        <v>0</v>
      </c>
      <c r="F91" s="13"/>
      <c r="G91" s="1"/>
    </row>
    <row r="92" s="24" customFormat="1" ht="12">
      <c r="A92" s="14" t="s">
        <v>15</v>
      </c>
      <c r="B92" s="16">
        <v>0</v>
      </c>
      <c r="C92" s="16">
        <v>0</v>
      </c>
      <c r="D92" s="16">
        <v>0</v>
      </c>
      <c r="E92" s="16">
        <v>0</v>
      </c>
      <c r="F92" s="13"/>
      <c r="G92" s="1"/>
    </row>
    <row r="93" s="24" customFormat="1" ht="24">
      <c r="A93" s="14" t="s">
        <v>16</v>
      </c>
      <c r="B93" s="16">
        <v>2231.27</v>
      </c>
      <c r="C93" s="16">
        <v>2219.1999999999998</v>
      </c>
      <c r="D93" s="16">
        <v>2200</v>
      </c>
      <c r="E93" s="22">
        <f t="shared" si="7"/>
        <v>99.1348233597693</v>
      </c>
      <c r="F93" s="13"/>
      <c r="G93" s="1"/>
    </row>
    <row r="94" ht="60">
      <c r="A94" s="26" t="s">
        <v>42</v>
      </c>
      <c r="B94" s="18">
        <f>B95+B96+B97</f>
        <v>78648.970000000001</v>
      </c>
      <c r="C94" s="18">
        <f>C95+C96+C97</f>
        <v>78831.380000000005</v>
      </c>
      <c r="D94" s="18">
        <f>D95+D96+D97</f>
        <v>77052.910000000003</v>
      </c>
      <c r="E94" s="19">
        <f t="shared" si="7"/>
        <v>97.743956784722002</v>
      </c>
      <c r="F94" s="20" t="s">
        <v>43</v>
      </c>
      <c r="G94" s="21" t="s">
        <v>44</v>
      </c>
    </row>
    <row r="95" ht="12">
      <c r="A95" s="14" t="s">
        <v>14</v>
      </c>
      <c r="B95" s="16">
        <f t="shared" ref="B95:B96" si="8">B107+B111</f>
        <v>0</v>
      </c>
      <c r="C95" s="16">
        <f t="shared" ref="C95:C96" si="9">C107+C111</f>
        <v>0</v>
      </c>
      <c r="D95" s="16">
        <f t="shared" ref="D95:D96" si="10">D107+D111</f>
        <v>0</v>
      </c>
      <c r="E95" s="16">
        <v>0</v>
      </c>
      <c r="F95" s="13"/>
    </row>
    <row r="96" ht="12">
      <c r="A96" s="14" t="s">
        <v>15</v>
      </c>
      <c r="B96" s="16">
        <f t="shared" si="8"/>
        <v>0</v>
      </c>
      <c r="C96" s="16">
        <f t="shared" si="9"/>
        <v>0</v>
      </c>
      <c r="D96" s="16">
        <f t="shared" si="10"/>
        <v>0</v>
      </c>
      <c r="E96" s="16">
        <v>0</v>
      </c>
      <c r="F96" s="13"/>
    </row>
    <row r="97" ht="24">
      <c r="A97" s="14" t="s">
        <v>16</v>
      </c>
      <c r="B97" s="16">
        <f>B101</f>
        <v>78648.970000000001</v>
      </c>
      <c r="C97" s="16">
        <f>C101+C105</f>
        <v>78831.380000000005</v>
      </c>
      <c r="D97" s="16">
        <f>D101+D105</f>
        <v>77052.910000000003</v>
      </c>
      <c r="E97" s="22">
        <f t="shared" si="7"/>
        <v>97.743956784722002</v>
      </c>
      <c r="F97" s="13"/>
    </row>
    <row r="98" s="24" customFormat="1" ht="48">
      <c r="A98" s="25" t="s">
        <v>39</v>
      </c>
      <c r="B98" s="16">
        <f>B99+B100+B101</f>
        <v>78648.970000000001</v>
      </c>
      <c r="C98" s="28">
        <f>C99+C100+C101</f>
        <v>73087.210000000006</v>
      </c>
      <c r="D98" s="16">
        <f>D99+D100+D101</f>
        <v>71308.740000000005</v>
      </c>
      <c r="E98" s="22">
        <f t="shared" si="7"/>
        <v>97.566646749821203</v>
      </c>
      <c r="F98" s="13"/>
      <c r="G98" s="1"/>
    </row>
    <row r="99" s="24" customFormat="1" ht="12">
      <c r="A99" s="14" t="s">
        <v>14</v>
      </c>
      <c r="B99" s="16">
        <v>0</v>
      </c>
      <c r="C99" s="16">
        <v>0</v>
      </c>
      <c r="D99" s="16">
        <v>0</v>
      </c>
      <c r="E99" s="16">
        <v>0</v>
      </c>
      <c r="F99" s="13"/>
      <c r="G99" s="1"/>
    </row>
    <row r="100" s="24" customFormat="1" ht="12">
      <c r="A100" s="14" t="s">
        <v>15</v>
      </c>
      <c r="B100" s="16">
        <v>0</v>
      </c>
      <c r="C100" s="16">
        <v>0</v>
      </c>
      <c r="D100" s="16">
        <v>0</v>
      </c>
      <c r="E100" s="16">
        <v>0</v>
      </c>
      <c r="F100" s="13"/>
      <c r="G100" s="1"/>
    </row>
    <row r="101" s="24" customFormat="1" ht="24">
      <c r="A101" s="14" t="s">
        <v>16</v>
      </c>
      <c r="B101" s="16">
        <v>78648.970000000001</v>
      </c>
      <c r="C101" s="29">
        <v>73087.210000000006</v>
      </c>
      <c r="D101" s="16">
        <v>71308.740000000005</v>
      </c>
      <c r="E101" s="22">
        <f t="shared" ref="E101:E105" si="11">D101/C101*100</f>
        <v>97.566646749821203</v>
      </c>
      <c r="F101" s="13"/>
      <c r="G101" s="1"/>
    </row>
    <row r="102" s="24" customFormat="1" ht="48">
      <c r="A102" s="25" t="s">
        <v>45</v>
      </c>
      <c r="B102" s="30" t="s">
        <v>46</v>
      </c>
      <c r="C102" s="16">
        <f>C103+C104+C105</f>
        <v>5744.1700000000001</v>
      </c>
      <c r="D102" s="16">
        <f>D103+D104+D105</f>
        <v>5744.1700000000001</v>
      </c>
      <c r="E102" s="22">
        <f t="shared" si="11"/>
        <v>100</v>
      </c>
      <c r="F102" s="13"/>
      <c r="G102" s="1"/>
    </row>
    <row r="103" s="24" customFormat="1" ht="12">
      <c r="A103" s="14" t="s">
        <v>14</v>
      </c>
      <c r="B103" s="30" t="s">
        <v>46</v>
      </c>
      <c r="C103" s="16">
        <v>0</v>
      </c>
      <c r="D103" s="16">
        <v>0</v>
      </c>
      <c r="E103" s="22">
        <v>0</v>
      </c>
      <c r="F103" s="13"/>
      <c r="G103" s="1"/>
    </row>
    <row r="104" s="24" customFormat="1" ht="12">
      <c r="A104" s="14" t="s">
        <v>15</v>
      </c>
      <c r="B104" s="30" t="s">
        <v>46</v>
      </c>
      <c r="C104" s="16">
        <v>0</v>
      </c>
      <c r="D104" s="16">
        <v>0</v>
      </c>
      <c r="E104" s="22">
        <v>0</v>
      </c>
      <c r="F104" s="13"/>
      <c r="G104" s="1"/>
    </row>
    <row r="105" s="24" customFormat="1" ht="24">
      <c r="A105" s="14" t="s">
        <v>16</v>
      </c>
      <c r="B105" s="30" t="s">
        <v>46</v>
      </c>
      <c r="C105" s="16">
        <v>5744.1700000000001</v>
      </c>
      <c r="D105" s="16">
        <v>5744.1700000000001</v>
      </c>
      <c r="E105" s="22">
        <f t="shared" si="11"/>
        <v>100</v>
      </c>
      <c r="F105" s="13"/>
      <c r="G105" s="1"/>
    </row>
    <row r="108" ht="12">
      <c r="A108" s="31" t="s">
        <v>47</v>
      </c>
    </row>
    <row r="109" ht="36">
      <c r="A109" s="31" t="s">
        <v>48</v>
      </c>
    </row>
    <row r="110" ht="36">
      <c r="A110" s="31" t="s">
        <v>49</v>
      </c>
    </row>
    <row r="111" ht="36">
      <c r="A111" s="31" t="s">
        <v>50</v>
      </c>
    </row>
    <row r="112" ht="36">
      <c r="A112" s="31" t="s">
        <v>51</v>
      </c>
    </row>
    <row r="207" ht="12">
      <c r="A207" s="31" t="s">
        <v>52</v>
      </c>
    </row>
  </sheetData>
  <mergeCells count="9">
    <mergeCell ref="A2:F2"/>
    <mergeCell ref="A3:F3"/>
    <mergeCell ref="A4:F4"/>
    <mergeCell ref="A6:F6"/>
    <mergeCell ref="A8:F8"/>
    <mergeCell ref="A10:A11"/>
    <mergeCell ref="B10:C10"/>
    <mergeCell ref="E10:E11"/>
    <mergeCell ref="F10:F11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9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E134FB"/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16" zoomScale="100" workbookViewId="0">
      <selection activeCell="H22" activeCellId="0" sqref="H22"/>
    </sheetView>
  </sheetViews>
  <sheetFormatPr defaultColWidth="8.72265625" defaultRowHeight="14.25"/>
  <cols>
    <col customWidth="0" min="1" max="1" style="1" width="8.7100000000000009"/>
    <col customWidth="1" min="2" max="2" style="1" width="22.140000000000001"/>
    <col customWidth="1" min="3" max="3" style="1" width="19.300000000000001"/>
    <col customWidth="1" min="4" max="4" style="1" width="42.140625"/>
    <col customWidth="1" min="5" max="5" style="1" width="16.289999999999999"/>
    <col customWidth="1" min="6" max="6" style="1" width="18.850000000000001"/>
    <col customWidth="1" min="7" max="7" style="1" width="28.420000000000002"/>
    <col customWidth="0" min="8" max="1024" style="1" width="8.7100000000000009"/>
  </cols>
  <sheetData>
    <row r="1" ht="12">
      <c r="A1" s="6" t="s">
        <v>117</v>
      </c>
      <c r="B1" s="6"/>
      <c r="C1" s="6"/>
      <c r="D1" s="6"/>
      <c r="E1" s="6"/>
      <c r="F1" s="6"/>
      <c r="G1" s="6"/>
      <c r="H1" s="6"/>
    </row>
    <row r="2" ht="12"/>
    <row r="3" ht="97.5" customHeight="1">
      <c r="A3" s="14" t="s">
        <v>118</v>
      </c>
      <c r="B3" s="14" t="s">
        <v>119</v>
      </c>
      <c r="C3" s="14" t="s">
        <v>120</v>
      </c>
      <c r="D3" s="14" t="s">
        <v>121</v>
      </c>
      <c r="E3" s="14" t="s">
        <v>122</v>
      </c>
      <c r="F3" s="14" t="s">
        <v>123</v>
      </c>
      <c r="G3" s="14" t="s">
        <v>124</v>
      </c>
      <c r="H3" s="14" t="s">
        <v>285</v>
      </c>
    </row>
    <row r="4" ht="12">
      <c r="A4" s="13">
        <v>1</v>
      </c>
      <c r="B4" s="14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</row>
    <row r="5" ht="43.5" customHeight="1">
      <c r="A5" s="13" t="s">
        <v>287</v>
      </c>
      <c r="B5" s="55" t="s">
        <v>393</v>
      </c>
      <c r="C5" s="55"/>
      <c r="D5" s="55"/>
      <c r="E5" s="55"/>
      <c r="F5" s="55"/>
      <c r="G5" s="55"/>
      <c r="H5" s="13"/>
    </row>
    <row r="6" ht="67.5">
      <c r="A6" s="70" t="s">
        <v>129</v>
      </c>
      <c r="B6" s="14" t="s">
        <v>394</v>
      </c>
      <c r="C6" s="13"/>
      <c r="D6" s="13"/>
      <c r="E6" s="13"/>
      <c r="F6" s="13"/>
      <c r="G6" s="13"/>
      <c r="H6" s="13"/>
    </row>
    <row r="7" ht="67.5">
      <c r="A7" s="13" t="s">
        <v>131</v>
      </c>
      <c r="B7" s="14" t="s">
        <v>395</v>
      </c>
      <c r="C7" s="114">
        <v>45900</v>
      </c>
      <c r="D7" s="114">
        <v>46002</v>
      </c>
      <c r="E7" s="5" t="s">
        <v>396</v>
      </c>
      <c r="F7" s="115" t="s">
        <v>397</v>
      </c>
      <c r="G7" s="14" t="s">
        <v>398</v>
      </c>
      <c r="H7" s="43" t="s">
        <v>46</v>
      </c>
    </row>
    <row r="8" ht="67.5">
      <c r="A8" s="13" t="s">
        <v>149</v>
      </c>
      <c r="B8" s="14" t="s">
        <v>399</v>
      </c>
      <c r="C8" s="114">
        <v>45961</v>
      </c>
      <c r="D8" s="114">
        <v>45996</v>
      </c>
      <c r="E8" s="5" t="s">
        <v>396</v>
      </c>
      <c r="F8" s="116" t="s">
        <v>400</v>
      </c>
      <c r="G8" s="14" t="s">
        <v>398</v>
      </c>
      <c r="H8" s="43" t="s">
        <v>46</v>
      </c>
    </row>
    <row r="9" ht="67.5">
      <c r="A9" s="13" t="s">
        <v>294</v>
      </c>
      <c r="B9" s="14" t="s">
        <v>401</v>
      </c>
      <c r="C9" s="114">
        <v>45991</v>
      </c>
      <c r="D9" s="114">
        <v>45981</v>
      </c>
      <c r="E9" s="5" t="s">
        <v>396</v>
      </c>
      <c r="F9" s="115" t="s">
        <v>402</v>
      </c>
      <c r="G9" s="14" t="s">
        <v>398</v>
      </c>
      <c r="H9" s="43" t="s">
        <v>138</v>
      </c>
    </row>
    <row r="10" ht="67.5">
      <c r="A10" s="13" t="s">
        <v>298</v>
      </c>
      <c r="B10" s="14" t="s">
        <v>367</v>
      </c>
      <c r="C10" s="114">
        <v>46021</v>
      </c>
      <c r="D10" s="114">
        <v>46013</v>
      </c>
      <c r="E10" s="5" t="s">
        <v>396</v>
      </c>
      <c r="F10" s="116" t="s">
        <v>403</v>
      </c>
      <c r="G10" s="14" t="s">
        <v>398</v>
      </c>
      <c r="H10" s="43" t="s">
        <v>138</v>
      </c>
    </row>
    <row r="11" ht="56.25">
      <c r="A11" s="70" t="s">
        <v>335</v>
      </c>
      <c r="B11" s="14" t="s">
        <v>404</v>
      </c>
      <c r="C11" s="13"/>
      <c r="D11" s="13"/>
      <c r="E11" s="43"/>
      <c r="F11" s="43"/>
      <c r="G11" s="13"/>
      <c r="H11" s="13"/>
    </row>
    <row r="12" ht="67.5">
      <c r="A12" s="13" t="s">
        <v>405</v>
      </c>
      <c r="B12" s="14" t="s">
        <v>406</v>
      </c>
      <c r="C12" s="114">
        <v>45807</v>
      </c>
      <c r="D12" s="114">
        <v>45858</v>
      </c>
      <c r="E12" s="5" t="s">
        <v>396</v>
      </c>
      <c r="F12" s="117" t="s">
        <v>407</v>
      </c>
      <c r="G12" s="14" t="s">
        <v>408</v>
      </c>
      <c r="H12" s="43" t="s">
        <v>46</v>
      </c>
    </row>
    <row r="13" ht="67.5">
      <c r="A13" s="13" t="s">
        <v>409</v>
      </c>
      <c r="B13" s="14" t="s">
        <v>399</v>
      </c>
      <c r="C13" s="114">
        <v>45930</v>
      </c>
      <c r="D13" s="114">
        <v>45967</v>
      </c>
      <c r="E13" s="5" t="s">
        <v>396</v>
      </c>
      <c r="F13" s="117" t="s">
        <v>410</v>
      </c>
      <c r="G13" s="14" t="s">
        <v>411</v>
      </c>
      <c r="H13" s="43" t="s">
        <v>46</v>
      </c>
    </row>
    <row r="14" ht="67.5">
      <c r="A14" s="13" t="s">
        <v>412</v>
      </c>
      <c r="B14" s="14" t="s">
        <v>401</v>
      </c>
      <c r="C14" s="114">
        <v>45961</v>
      </c>
      <c r="D14" s="114">
        <v>45957</v>
      </c>
      <c r="E14" s="5" t="s">
        <v>396</v>
      </c>
      <c r="F14" s="118" t="s">
        <v>413</v>
      </c>
      <c r="G14" s="14"/>
      <c r="H14" s="43" t="s">
        <v>138</v>
      </c>
    </row>
    <row r="15" ht="67.5">
      <c r="A15" s="13" t="s">
        <v>414</v>
      </c>
      <c r="B15" s="14" t="s">
        <v>367</v>
      </c>
      <c r="C15" s="114">
        <v>46021</v>
      </c>
      <c r="D15" s="114">
        <v>45999</v>
      </c>
      <c r="E15" s="5" t="s">
        <v>396</v>
      </c>
      <c r="F15" s="118" t="s">
        <v>415</v>
      </c>
      <c r="G15" s="14"/>
      <c r="H15" s="43" t="s">
        <v>138</v>
      </c>
    </row>
    <row r="16" ht="45">
      <c r="A16" s="70" t="s">
        <v>338</v>
      </c>
      <c r="B16" s="14" t="s">
        <v>416</v>
      </c>
      <c r="C16" s="13"/>
      <c r="D16" s="13"/>
      <c r="E16" s="43"/>
      <c r="F16" s="43"/>
      <c r="G16" s="13"/>
      <c r="H16" s="13"/>
    </row>
    <row r="17" ht="112.5">
      <c r="A17" s="13" t="s">
        <v>417</v>
      </c>
      <c r="B17" s="14" t="s">
        <v>418</v>
      </c>
      <c r="C17" s="114">
        <v>45674</v>
      </c>
      <c r="D17" s="114">
        <v>45674</v>
      </c>
      <c r="E17" s="5" t="s">
        <v>419</v>
      </c>
      <c r="F17" s="115" t="s">
        <v>420</v>
      </c>
      <c r="G17" s="13" t="s">
        <v>421</v>
      </c>
      <c r="H17" s="43" t="s">
        <v>138</v>
      </c>
    </row>
    <row r="18" ht="180">
      <c r="A18" s="13" t="s">
        <v>422</v>
      </c>
      <c r="B18" s="14" t="s">
        <v>423</v>
      </c>
      <c r="C18" s="114">
        <v>45674</v>
      </c>
      <c r="D18" s="114">
        <v>45674</v>
      </c>
      <c r="E18" s="5" t="s">
        <v>419</v>
      </c>
      <c r="F18" s="116" t="s">
        <v>424</v>
      </c>
      <c r="G18" s="13"/>
      <c r="H18" s="43" t="s">
        <v>138</v>
      </c>
    </row>
    <row r="19" ht="78.75">
      <c r="A19" s="13" t="s">
        <v>425</v>
      </c>
      <c r="B19" s="14" t="s">
        <v>426</v>
      </c>
      <c r="C19" s="62" t="s">
        <v>427</v>
      </c>
      <c r="D19" s="119" t="s">
        <v>428</v>
      </c>
      <c r="E19" s="5" t="s">
        <v>419</v>
      </c>
      <c r="F19" s="115" t="s">
        <v>429</v>
      </c>
      <c r="G19" s="14"/>
      <c r="H19" s="43" t="s">
        <v>138</v>
      </c>
      <c r="I19" s="48"/>
    </row>
    <row r="20" ht="78.75">
      <c r="A20" s="13" t="s">
        <v>430</v>
      </c>
      <c r="B20" s="14" t="s">
        <v>431</v>
      </c>
      <c r="C20" s="114">
        <v>46022</v>
      </c>
      <c r="D20" s="114">
        <v>46022</v>
      </c>
      <c r="E20" s="5" t="s">
        <v>419</v>
      </c>
      <c r="F20" s="116" t="s">
        <v>432</v>
      </c>
      <c r="G20" s="14"/>
      <c r="H20" s="43" t="s">
        <v>138</v>
      </c>
    </row>
    <row r="21" ht="12"/>
    <row r="22" ht="12">
      <c r="G22" s="120" t="s">
        <v>318</v>
      </c>
      <c r="H22" s="121">
        <f>8/12*100</f>
        <v>66.6666666666667</v>
      </c>
    </row>
    <row r="23" ht="12"/>
    <row r="24" ht="12">
      <c r="A24" s="91"/>
    </row>
    <row r="26" ht="12"/>
    <row r="27" ht="12"/>
  </sheetData>
  <mergeCells count="2">
    <mergeCell ref="A1:H1"/>
    <mergeCell ref="B5:G5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4B5D67"/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I1" zoomScale="100" workbookViewId="0">
      <selection activeCell="B6" activeCellId="0" sqref="B6"/>
    </sheetView>
  </sheetViews>
  <sheetFormatPr defaultColWidth="8.72265625" defaultRowHeight="14.25"/>
  <cols>
    <col customWidth="0" min="1" max="1024" style="1" width="8.7100000000000009"/>
  </cols>
  <sheetData>
    <row r="1" ht="14.25" customHeight="1">
      <c r="BA1" s="1" t="s">
        <v>433</v>
      </c>
    </row>
    <row r="2" ht="60" customHeight="1">
      <c r="A2" s="122" t="s">
        <v>434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</row>
    <row r="5" ht="12">
      <c r="A5" s="123" t="s">
        <v>435</v>
      </c>
      <c r="B5" s="124">
        <f>(((B14+AA14+AK14+BC14)/4)*50%)+(50%*B10)</f>
        <v>92.679030534624403</v>
      </c>
    </row>
    <row r="10" ht="12">
      <c r="A10" s="123" t="s">
        <v>67</v>
      </c>
      <c r="B10" s="124">
        <f>Индикаторы!G11</f>
        <v>100</v>
      </c>
    </row>
    <row r="11" ht="14.25" customHeight="1">
      <c r="A11" s="125" t="s">
        <v>436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Z11" s="126" t="s">
        <v>437</v>
      </c>
      <c r="AA11" s="126"/>
      <c r="AB11" s="126"/>
      <c r="AC11" s="126"/>
      <c r="AD11" s="126"/>
      <c r="AE11" s="126"/>
      <c r="AF11" s="126"/>
      <c r="AG11" s="126"/>
      <c r="AJ11" s="127" t="s">
        <v>438</v>
      </c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BB11" s="128" t="s">
        <v>439</v>
      </c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</row>
    <row r="12" ht="14.25" customHeight="1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Z12" s="126"/>
      <c r="AA12" s="126"/>
      <c r="AB12" s="126"/>
      <c r="AC12" s="126"/>
      <c r="AD12" s="126"/>
      <c r="AE12" s="126"/>
      <c r="AF12" s="126"/>
      <c r="AG12" s="126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</row>
    <row r="13" ht="14.25" customHeight="1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Z13" s="126"/>
      <c r="AA13" s="126"/>
      <c r="AB13" s="126"/>
      <c r="AC13" s="126"/>
      <c r="AD13" s="126"/>
      <c r="AE13" s="126"/>
      <c r="AF13" s="126"/>
      <c r="AG13" s="126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</row>
    <row r="14" ht="12">
      <c r="A14" s="129" t="s">
        <v>440</v>
      </c>
      <c r="B14" s="124">
        <f>(80%*((B20+E20+H20+K20+N20+Q20+T20+W20)/8))+(20%*B17)</f>
        <v>94.698430591125401</v>
      </c>
      <c r="Z14" s="129" t="s">
        <v>441</v>
      </c>
      <c r="AA14" s="124">
        <f>(80%*((AA20+AD20+AG20)/3))+(20%*AA17)</f>
        <v>87.260468825797801</v>
      </c>
      <c r="AJ14" s="129" t="s">
        <v>442</v>
      </c>
      <c r="AK14" s="124">
        <f>(80%*((AK20+AN20+AQ20+AT20+AW20)/5))+(20%*AK17)</f>
        <v>76.019489524971803</v>
      </c>
      <c r="BB14" s="129" t="s">
        <v>442</v>
      </c>
      <c r="BC14" s="124">
        <f>(80%*((BC20)/1))+(20%*BC17)</f>
        <v>83.453855335100101</v>
      </c>
    </row>
    <row r="15" ht="12"/>
    <row r="16" ht="14.25" customHeight="1">
      <c r="AJ16" s="95"/>
      <c r="AK16" s="95"/>
      <c r="BB16" s="95"/>
      <c r="BC16" s="95"/>
    </row>
    <row r="17" ht="12">
      <c r="A17" s="129" t="s">
        <v>443</v>
      </c>
      <c r="B17" s="130">
        <f>Финансы!E34</f>
        <v>99.348402955626895</v>
      </c>
      <c r="Z17" s="129" t="s">
        <v>444</v>
      </c>
      <c r="AA17" s="130">
        <f>Финансы!E18</f>
        <v>98.524566351211007</v>
      </c>
      <c r="AJ17" s="129" t="s">
        <v>445</v>
      </c>
      <c r="AK17" s="130">
        <f>Финансы!E70</f>
        <v>90.097447624858901</v>
      </c>
      <c r="BB17" s="129" t="s">
        <v>446</v>
      </c>
      <c r="BC17" s="130">
        <f>Финансы!E94</f>
        <v>97.743956784722002</v>
      </c>
    </row>
    <row r="19" ht="14.25" customHeight="1">
      <c r="AJ19" s="95"/>
      <c r="AK19" s="95"/>
      <c r="AP19" s="95"/>
      <c r="AQ19" s="95"/>
      <c r="BB19" s="95"/>
      <c r="BC19" s="95"/>
    </row>
    <row r="20" ht="12">
      <c r="A20" s="123" t="s">
        <v>447</v>
      </c>
      <c r="B20" s="124">
        <f>(70%*B28)+(30%*B25)</f>
        <v>90.987499999999997</v>
      </c>
      <c r="D20" s="123" t="s">
        <v>448</v>
      </c>
      <c r="E20" s="131">
        <f>(70%*E28)+(30%*E25)</f>
        <v>100</v>
      </c>
      <c r="G20" s="123" t="s">
        <v>449</v>
      </c>
      <c r="H20" s="131">
        <f>(70%*H28)+(30%*H25)</f>
        <v>100</v>
      </c>
      <c r="J20" s="123" t="s">
        <v>450</v>
      </c>
      <c r="K20" s="131">
        <f>(70%*K28)+(30%*K25)</f>
        <v>100</v>
      </c>
      <c r="M20" s="123" t="s">
        <v>451</v>
      </c>
      <c r="N20" s="131">
        <f>(70%*N28)+(30%*N25)</f>
        <v>100</v>
      </c>
      <c r="P20" s="123" t="s">
        <v>452</v>
      </c>
      <c r="Q20" s="131">
        <f>(70%*Q28)+(30%*Q25)</f>
        <v>100</v>
      </c>
      <c r="S20" s="123" t="s">
        <v>453</v>
      </c>
      <c r="T20" s="131">
        <f>(70%*T28)+(30%*T25)</f>
        <v>57.299999999999997</v>
      </c>
      <c r="V20" s="123" t="s">
        <v>454</v>
      </c>
      <c r="W20" s="131">
        <f>(70%*W28)+(30%*W25)</f>
        <v>100</v>
      </c>
      <c r="Z20" s="123" t="s">
        <v>447</v>
      </c>
      <c r="AA20" s="131">
        <f>(70%*AA28)+(30%*AA25)</f>
        <v>100</v>
      </c>
      <c r="AC20" s="123" t="s">
        <v>448</v>
      </c>
      <c r="AD20" s="131">
        <f>(70%*AD28)+(30%*AD25)</f>
        <v>100</v>
      </c>
      <c r="AF20" s="123" t="s">
        <v>449</v>
      </c>
      <c r="AG20" s="124">
        <f>(70%*AG28)+(30%*AG25)</f>
        <v>53.3333333333333</v>
      </c>
      <c r="AJ20" s="123" t="s">
        <v>447</v>
      </c>
      <c r="AK20" s="131">
        <f>(70%*AK28)+(30%*AK25)</f>
        <v>92.5</v>
      </c>
      <c r="AM20" s="123" t="s">
        <v>448</v>
      </c>
      <c r="AN20" s="131">
        <f>(70%*AN28)+(30%*AN25)</f>
        <v>85</v>
      </c>
      <c r="AO20" s="132"/>
      <c r="AP20" s="123" t="s">
        <v>449</v>
      </c>
      <c r="AQ20" s="131">
        <f>(70%*AQ28)+(30%*AQ25)</f>
        <v>15</v>
      </c>
      <c r="AS20" s="123" t="s">
        <v>450</v>
      </c>
      <c r="AT20" s="131">
        <f>(70%*AT28)+(30%*AT25)</f>
        <v>70</v>
      </c>
      <c r="AV20" s="123" t="s">
        <v>451</v>
      </c>
      <c r="AW20" s="131">
        <f>(70%*AW28)+(30%*AW25)</f>
        <v>100</v>
      </c>
      <c r="BB20" s="123" t="s">
        <v>447</v>
      </c>
      <c r="BC20" s="124">
        <f>(70%*BC28)+(30%*BC25)</f>
        <v>79.881329972694601</v>
      </c>
    </row>
    <row r="21" ht="14.25" customHeight="1">
      <c r="A21" s="133" t="s">
        <v>455</v>
      </c>
      <c r="B21" s="133"/>
      <c r="D21" s="133" t="s">
        <v>456</v>
      </c>
      <c r="E21" s="133"/>
      <c r="G21" s="133" t="s">
        <v>457</v>
      </c>
      <c r="H21" s="133"/>
      <c r="J21" s="134" t="s">
        <v>458</v>
      </c>
      <c r="K21" s="134"/>
      <c r="M21" s="134" t="s">
        <v>459</v>
      </c>
      <c r="N21" s="134"/>
      <c r="P21" s="134" t="s">
        <v>460</v>
      </c>
      <c r="Q21" s="134"/>
      <c r="S21" s="134" t="s">
        <v>461</v>
      </c>
      <c r="T21" s="134"/>
      <c r="V21" s="134" t="s">
        <v>462</v>
      </c>
      <c r="W21" s="134"/>
      <c r="Z21" s="135" t="s">
        <v>463</v>
      </c>
      <c r="AA21" s="135"/>
      <c r="AC21" s="135" t="s">
        <v>464</v>
      </c>
      <c r="AD21" s="135"/>
      <c r="AF21" s="135" t="s">
        <v>465</v>
      </c>
      <c r="AG21" s="135"/>
      <c r="AJ21" s="136" t="s">
        <v>466</v>
      </c>
      <c r="AK21" s="136"/>
      <c r="AM21" s="136" t="s">
        <v>467</v>
      </c>
      <c r="AN21" s="136"/>
      <c r="AP21" s="136" t="s">
        <v>465</v>
      </c>
      <c r="AQ21" s="136"/>
      <c r="AS21" s="136" t="s">
        <v>468</v>
      </c>
      <c r="AT21" s="136"/>
      <c r="AV21" s="136" t="s">
        <v>469</v>
      </c>
      <c r="AW21" s="136"/>
      <c r="BB21" s="137" t="s">
        <v>470</v>
      </c>
      <c r="BC21" s="137"/>
    </row>
    <row r="22" ht="14.25" customHeight="1">
      <c r="A22" s="133"/>
      <c r="B22" s="133"/>
      <c r="D22" s="133"/>
      <c r="E22" s="133"/>
      <c r="G22" s="133"/>
      <c r="H22" s="133"/>
      <c r="J22" s="134"/>
      <c r="K22" s="134"/>
      <c r="M22" s="134"/>
      <c r="N22" s="134"/>
      <c r="P22" s="134"/>
      <c r="Q22" s="134"/>
      <c r="S22" s="134"/>
      <c r="T22" s="134"/>
      <c r="V22" s="134"/>
      <c r="W22" s="134"/>
      <c r="Z22" s="135"/>
      <c r="AA22" s="135"/>
      <c r="AC22" s="135"/>
      <c r="AD22" s="135"/>
      <c r="AF22" s="135"/>
      <c r="AG22" s="135"/>
      <c r="AJ22" s="136"/>
      <c r="AK22" s="136"/>
      <c r="AM22" s="136"/>
      <c r="AN22" s="136"/>
      <c r="AP22" s="136"/>
      <c r="AQ22" s="136"/>
      <c r="AS22" s="136"/>
      <c r="AT22" s="136"/>
      <c r="AV22" s="136"/>
      <c r="AW22" s="136"/>
      <c r="BB22" s="137"/>
      <c r="BC22" s="137"/>
    </row>
    <row r="23" ht="14.25" customHeight="1">
      <c r="A23" s="133"/>
      <c r="B23" s="133"/>
      <c r="D23" s="133"/>
      <c r="E23" s="133"/>
      <c r="G23" s="133"/>
      <c r="H23" s="133"/>
      <c r="J23" s="134"/>
      <c r="K23" s="134"/>
      <c r="M23" s="134"/>
      <c r="N23" s="134"/>
      <c r="P23" s="134"/>
      <c r="Q23" s="134"/>
      <c r="S23" s="134"/>
      <c r="T23" s="134"/>
      <c r="V23" s="134"/>
      <c r="W23" s="134"/>
      <c r="Z23" s="135"/>
      <c r="AA23" s="135"/>
      <c r="AC23" s="135"/>
      <c r="AD23" s="135"/>
      <c r="AF23" s="135"/>
      <c r="AG23" s="135"/>
      <c r="AJ23" s="136"/>
      <c r="AK23" s="136"/>
      <c r="AM23" s="136"/>
      <c r="AN23" s="136"/>
      <c r="AP23" s="136"/>
      <c r="AQ23" s="136"/>
      <c r="AS23" s="136"/>
      <c r="AT23" s="136"/>
      <c r="AV23" s="136"/>
      <c r="AW23" s="136"/>
      <c r="BB23" s="137"/>
      <c r="BC23" s="137"/>
    </row>
    <row r="24" ht="73.5" customHeight="1">
      <c r="A24" s="133"/>
      <c r="B24" s="133"/>
      <c r="D24" s="133"/>
      <c r="E24" s="133"/>
      <c r="G24" s="133"/>
      <c r="H24" s="133"/>
      <c r="J24" s="134"/>
      <c r="K24" s="134"/>
      <c r="M24" s="134"/>
      <c r="N24" s="134"/>
      <c r="P24" s="134"/>
      <c r="Q24" s="134"/>
      <c r="S24" s="134"/>
      <c r="T24" s="134"/>
      <c r="V24" s="134"/>
      <c r="W24" s="134"/>
      <c r="Z24" s="135"/>
      <c r="AA24" s="135"/>
      <c r="AC24" s="135"/>
      <c r="AD24" s="135"/>
      <c r="AF24" s="135"/>
      <c r="AG24" s="135"/>
      <c r="AJ24" s="136"/>
      <c r="AK24" s="136"/>
      <c r="AM24" s="136"/>
      <c r="AN24" s="136"/>
      <c r="AP24" s="136"/>
      <c r="AQ24" s="136"/>
      <c r="AS24" s="136"/>
      <c r="AT24" s="136"/>
      <c r="AV24" s="136"/>
      <c r="AW24" s="136"/>
      <c r="BB24" s="137"/>
      <c r="BC24" s="137"/>
    </row>
    <row r="25" ht="12">
      <c r="A25" s="123" t="s">
        <v>318</v>
      </c>
      <c r="B25" s="131">
        <f>'КТ, мероприятия (УГХ)'!H72</f>
        <v>100</v>
      </c>
      <c r="D25" s="123" t="s">
        <v>319</v>
      </c>
      <c r="E25" s="131">
        <f>'КТ, мероприятия (УГХ)'!H73</f>
        <v>100</v>
      </c>
      <c r="G25" s="123" t="s">
        <v>320</v>
      </c>
      <c r="H25" s="131">
        <f>'КТ, мероприятия (УГХ)'!H74</f>
        <v>100</v>
      </c>
      <c r="J25" s="123" t="s">
        <v>385</v>
      </c>
      <c r="K25" s="131">
        <f>'КТ, мероприятия (УГХ)'!H75</f>
        <v>100</v>
      </c>
      <c r="M25" s="123" t="s">
        <v>471</v>
      </c>
      <c r="N25" s="131">
        <f>'КТ, мероприятия (УГХ)'!H76</f>
        <v>100</v>
      </c>
      <c r="P25" s="123" t="s">
        <v>472</v>
      </c>
      <c r="Q25" s="131">
        <f>'КТ, мероприятия (УГХ)'!H77</f>
        <v>100</v>
      </c>
      <c r="S25" s="123" t="s">
        <v>473</v>
      </c>
      <c r="T25" s="131">
        <f>'КТ, мероприятия (УГХ)'!H78</f>
        <v>100</v>
      </c>
      <c r="V25" s="123" t="s">
        <v>473</v>
      </c>
      <c r="W25" s="131">
        <v>100</v>
      </c>
      <c r="Z25" s="123" t="s">
        <v>318</v>
      </c>
      <c r="AA25" s="131">
        <f>'КТ, мероприятия (УПРСНТ)'!H26</f>
        <v>100</v>
      </c>
      <c r="AC25" s="123" t="s">
        <v>319</v>
      </c>
      <c r="AD25" s="131">
        <f>'КТ, мероприятия (УПРСНТ)'!H27</f>
        <v>100</v>
      </c>
      <c r="AF25" s="123" t="s">
        <v>320</v>
      </c>
      <c r="AG25" s="131">
        <f>'КТ, мероприятия (УПРСНТ)'!H28</f>
        <v>100</v>
      </c>
      <c r="AJ25" s="123" t="s">
        <v>318</v>
      </c>
      <c r="AK25" s="131">
        <f>'КТ, мероприятия (УАГИЗО)'!H38</f>
        <v>75</v>
      </c>
      <c r="AM25" s="123" t="s">
        <v>319</v>
      </c>
      <c r="AN25" s="131">
        <f>'КТ, мероприятия (УАГИЗО)'!H39</f>
        <v>50</v>
      </c>
      <c r="AO25" s="132"/>
      <c r="AP25" s="123" t="s">
        <v>320</v>
      </c>
      <c r="AQ25" s="131">
        <f>'КТ, мероприятия (УАГИЗО)'!H40</f>
        <v>50</v>
      </c>
      <c r="AS25" s="123" t="s">
        <v>385</v>
      </c>
      <c r="AT25" s="131">
        <f>'КТ, мероприятия (УАГИЗО)'!H41</f>
        <v>0</v>
      </c>
      <c r="AV25" s="123" t="s">
        <v>471</v>
      </c>
      <c r="AW25" s="131">
        <f>'Показатели (УАГИЗО)'!P29</f>
        <v>100</v>
      </c>
      <c r="BB25" s="123" t="s">
        <v>318</v>
      </c>
      <c r="BC25" s="124">
        <f>'КТ, мероприятия (УЖКХ)'!H22</f>
        <v>66.6666666666667</v>
      </c>
    </row>
    <row r="27" ht="14.25" customHeight="1">
      <c r="J27" s="95"/>
      <c r="K27" s="95"/>
      <c r="M27" s="95"/>
      <c r="N27" s="95"/>
      <c r="P27" s="95"/>
      <c r="Q27" s="95"/>
      <c r="S27" s="95"/>
      <c r="T27" s="95"/>
      <c r="V27" s="95"/>
      <c r="W27" s="95"/>
      <c r="AJ27" s="95"/>
      <c r="AK27" s="95"/>
      <c r="AM27" s="95"/>
      <c r="AN27" s="95"/>
      <c r="AP27" s="95"/>
      <c r="AQ27" s="95"/>
      <c r="AS27" s="95"/>
      <c r="AT27" s="95"/>
      <c r="AV27" s="95"/>
      <c r="AW27" s="95"/>
      <c r="BB27" s="95"/>
      <c r="BC27" s="95"/>
    </row>
    <row r="28" ht="12">
      <c r="A28" s="123" t="s">
        <v>282</v>
      </c>
      <c r="B28" s="131">
        <f>'Показатели (УГХ)'!P60</f>
        <v>87.125</v>
      </c>
      <c r="D28" s="123" t="s">
        <v>283</v>
      </c>
      <c r="E28" s="131">
        <f>'Показатели (УГХ)'!P59</f>
        <v>100</v>
      </c>
      <c r="G28" s="123" t="s">
        <v>284</v>
      </c>
      <c r="H28" s="131">
        <f>'Показатели (УГХ)'!P58</f>
        <v>100</v>
      </c>
      <c r="J28" s="123" t="s">
        <v>327</v>
      </c>
      <c r="K28" s="131">
        <f>'Показатели (УГХ)'!P62</f>
        <v>100</v>
      </c>
      <c r="M28" s="123" t="s">
        <v>328</v>
      </c>
      <c r="N28" s="131">
        <f>'Показатели (УГХ)'!P63</f>
        <v>100</v>
      </c>
      <c r="P28" s="123" t="s">
        <v>474</v>
      </c>
      <c r="Q28" s="131">
        <f>'Показатели (УГХ)'!P61</f>
        <v>100</v>
      </c>
      <c r="S28" s="123" t="s">
        <v>475</v>
      </c>
      <c r="T28" s="131">
        <f>'Показатели (УГХ)'!P57</f>
        <v>39</v>
      </c>
      <c r="V28" s="123" t="s">
        <v>475</v>
      </c>
      <c r="W28" s="131">
        <v>100</v>
      </c>
      <c r="Z28" s="123" t="s">
        <v>282</v>
      </c>
      <c r="AA28" s="131">
        <f>'Показатели (УПРСНТ)'!P21</f>
        <v>100</v>
      </c>
      <c r="AC28" s="123" t="s">
        <v>283</v>
      </c>
      <c r="AD28" s="131">
        <f>'Показатели (УПРСНТ)'!P22</f>
        <v>100</v>
      </c>
      <c r="AF28" s="123" t="s">
        <v>284</v>
      </c>
      <c r="AG28" s="124">
        <f>'Показатели (УПРСНТ)'!P23</f>
        <v>33.3333333333333</v>
      </c>
      <c r="AJ28" s="123" t="s">
        <v>282</v>
      </c>
      <c r="AK28" s="131">
        <f>'Показатели (УАГИЗО)'!P25</f>
        <v>100</v>
      </c>
      <c r="AM28" s="123" t="s">
        <v>283</v>
      </c>
      <c r="AN28" s="131">
        <f>'Показатели (УАГИЗО)'!P26</f>
        <v>100</v>
      </c>
      <c r="AO28" s="132"/>
      <c r="AP28" s="123" t="s">
        <v>284</v>
      </c>
      <c r="AQ28" s="131">
        <f>'Показатели (УАГИЗО)'!P27</f>
        <v>0</v>
      </c>
      <c r="AS28" s="123" t="s">
        <v>327</v>
      </c>
      <c r="AT28" s="131">
        <f>'Показатели (УАГИЗО)'!P28</f>
        <v>100</v>
      </c>
      <c r="AV28" s="123" t="s">
        <v>328</v>
      </c>
      <c r="AW28" s="131">
        <v>100</v>
      </c>
      <c r="BB28" s="123" t="s">
        <v>282</v>
      </c>
      <c r="BC28" s="124">
        <f>'Показатели (УЖКХ)'!P21</f>
        <v>85.544757103849506</v>
      </c>
    </row>
  </sheetData>
  <mergeCells count="22">
    <mergeCell ref="A2:BL2"/>
    <mergeCell ref="A11:W13"/>
    <mergeCell ref="Z11:AG13"/>
    <mergeCell ref="AJ11:AW13"/>
    <mergeCell ref="BB11:BL13"/>
    <mergeCell ref="A21:B24"/>
    <mergeCell ref="D21:E24"/>
    <mergeCell ref="G21:H24"/>
    <mergeCell ref="J21:K24"/>
    <mergeCell ref="M21:N24"/>
    <mergeCell ref="P21:Q24"/>
    <mergeCell ref="S21:T24"/>
    <mergeCell ref="V21:W24"/>
    <mergeCell ref="Z21:AA24"/>
    <mergeCell ref="AC21:AD24"/>
    <mergeCell ref="AF21:AG24"/>
    <mergeCell ref="AJ21:AK24"/>
    <mergeCell ref="AM21:AN24"/>
    <mergeCell ref="AP21:AQ24"/>
    <mergeCell ref="AS21:AT24"/>
    <mergeCell ref="AV21:AW24"/>
    <mergeCell ref="BB21:BC24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4B5D67"/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3" zoomScale="100" workbookViewId="0">
      <selection activeCell="D9" activeCellId="0" sqref="D9"/>
    </sheetView>
  </sheetViews>
  <sheetFormatPr defaultColWidth="9.1484375" defaultRowHeight="12"/>
  <cols>
    <col customWidth="1" min="1" max="1" style="1" width="6.5700000000000003"/>
    <col customWidth="1" min="2" max="2" style="1" width="19.850000000000001"/>
    <col customWidth="1" min="3" max="3" style="1" width="8.8599999999999994"/>
    <col customWidth="0" min="4" max="6" style="1" width="9.1300000000000008"/>
    <col customWidth="1" min="7" max="7" style="1" width="11.859999999999999"/>
    <col customWidth="1" min="8" max="8" style="1" width="25.289999999999999"/>
    <col customWidth="0" min="9" max="1024" style="1" width="9.1300000000000008"/>
  </cols>
  <sheetData>
    <row r="3" ht="12">
      <c r="A3" s="6" t="s">
        <v>53</v>
      </c>
      <c r="B3" s="6"/>
      <c r="C3" s="6"/>
      <c r="D3" s="6"/>
      <c r="E3" s="6"/>
      <c r="F3" s="6"/>
      <c r="G3" s="6"/>
      <c r="H3" s="6"/>
    </row>
    <row r="4" ht="42" customHeight="1"/>
    <row r="5" ht="75" customHeight="1">
      <c r="A5" s="32" t="s">
        <v>54</v>
      </c>
      <c r="B5" s="32" t="s">
        <v>55</v>
      </c>
      <c r="C5" s="32" t="s">
        <v>56</v>
      </c>
      <c r="D5" s="32" t="s">
        <v>57</v>
      </c>
      <c r="E5" s="32"/>
      <c r="F5" s="32"/>
      <c r="G5" s="32"/>
      <c r="H5" s="32" t="s">
        <v>58</v>
      </c>
    </row>
    <row r="6" ht="12" customHeight="1">
      <c r="A6" s="32"/>
      <c r="B6" s="32"/>
      <c r="C6" s="32"/>
      <c r="D6" s="32" t="s">
        <v>59</v>
      </c>
      <c r="E6" s="32" t="s">
        <v>60</v>
      </c>
      <c r="F6" s="32"/>
      <c r="G6" s="32"/>
      <c r="H6" s="32"/>
    </row>
    <row r="7" ht="45" customHeight="1">
      <c r="A7" s="32"/>
      <c r="B7" s="32"/>
      <c r="C7" s="32"/>
      <c r="D7" s="32"/>
      <c r="E7" s="14" t="s">
        <v>61</v>
      </c>
      <c r="F7" s="14" t="s">
        <v>62</v>
      </c>
      <c r="G7" s="14" t="s">
        <v>63</v>
      </c>
      <c r="H7" s="32"/>
    </row>
    <row r="8" ht="12">
      <c r="A8" s="13">
        <v>1</v>
      </c>
      <c r="B8" s="33">
        <v>2</v>
      </c>
      <c r="C8" s="33">
        <v>3</v>
      </c>
      <c r="D8" s="33">
        <v>4</v>
      </c>
      <c r="E8" s="33">
        <v>5</v>
      </c>
      <c r="F8" s="13">
        <v>6</v>
      </c>
      <c r="G8" s="13"/>
      <c r="H8" s="13">
        <v>7</v>
      </c>
    </row>
    <row r="9" ht="84">
      <c r="A9" s="34">
        <v>1</v>
      </c>
      <c r="B9" s="14" t="s">
        <v>64</v>
      </c>
      <c r="C9" s="35" t="s">
        <v>65</v>
      </c>
      <c r="D9" s="36">
        <v>75</v>
      </c>
      <c r="E9" s="5">
        <v>76</v>
      </c>
      <c r="F9" s="37">
        <v>76</v>
      </c>
      <c r="G9" s="38">
        <f>F9/E9*100</f>
        <v>100</v>
      </c>
      <c r="H9" s="13"/>
    </row>
    <row r="10" ht="60">
      <c r="A10" s="34">
        <v>2</v>
      </c>
      <c r="B10" s="14" t="s">
        <v>66</v>
      </c>
      <c r="C10" s="35" t="s">
        <v>65</v>
      </c>
      <c r="D10" s="36">
        <v>21.07</v>
      </c>
      <c r="E10" s="5">
        <v>21.074999999999999</v>
      </c>
      <c r="F10" s="37">
        <v>21.074999999999999</v>
      </c>
      <c r="G10" s="38">
        <f>F10/E10*100</f>
        <v>100</v>
      </c>
      <c r="H10" s="13"/>
    </row>
    <row r="11" ht="12" customHeight="1">
      <c r="F11" s="39" t="s">
        <v>67</v>
      </c>
      <c r="G11" s="40">
        <f>SUM(G9,G10)/A10</f>
        <v>100</v>
      </c>
    </row>
  </sheetData>
  <mergeCells count="8">
    <mergeCell ref="A3:H3"/>
    <mergeCell ref="A5:A7"/>
    <mergeCell ref="B5:B7"/>
    <mergeCell ref="C5:C7"/>
    <mergeCell ref="D5:G5"/>
    <mergeCell ref="H5:H7"/>
    <mergeCell ref="D6:D7"/>
    <mergeCell ref="E6:G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2FF00"/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25" zoomScale="100" workbookViewId="0">
      <selection activeCell="P40" activeCellId="0" sqref="P40"/>
    </sheetView>
  </sheetViews>
  <sheetFormatPr defaultColWidth="9.1484375" defaultRowHeight="14.25"/>
  <cols>
    <col customWidth="0" min="1" max="1" style="1" width="9.1300000000000008"/>
    <col customWidth="1" min="2" max="2" style="1" width="19.850000000000001"/>
    <col customWidth="0" min="3" max="17" style="1" width="9.1300000000000008"/>
    <col customWidth="1" min="18" max="18" style="1" width="36"/>
    <col customWidth="0" min="19" max="1024" style="1" width="9.1300000000000008"/>
  </cols>
  <sheetData>
    <row r="1" ht="12"/>
    <row r="2" ht="12"/>
    <row r="3" ht="33.75" customHeight="1">
      <c r="A3" s="41" t="s">
        <v>68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ht="15.75" customHeight="1">
      <c r="A4" s="41" t="s">
        <v>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ht="12">
      <c r="A5" s="42" t="s">
        <v>70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ht="60" customHeight="1">
      <c r="A6" s="32" t="s">
        <v>54</v>
      </c>
      <c r="B6" s="32" t="s">
        <v>71</v>
      </c>
      <c r="C6" s="32" t="s">
        <v>72</v>
      </c>
      <c r="D6" s="32" t="s">
        <v>73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 t="s">
        <v>74</v>
      </c>
      <c r="P6" s="32" t="s">
        <v>75</v>
      </c>
    </row>
    <row r="7" ht="12">
      <c r="A7" s="32"/>
      <c r="B7" s="32"/>
      <c r="C7" s="32"/>
      <c r="D7" s="14" t="s">
        <v>76</v>
      </c>
      <c r="E7" s="14" t="s">
        <v>77</v>
      </c>
      <c r="F7" s="14" t="s">
        <v>78</v>
      </c>
      <c r="G7" s="14" t="s">
        <v>79</v>
      </c>
      <c r="H7" s="14" t="s">
        <v>80</v>
      </c>
      <c r="I7" s="14" t="s">
        <v>81</v>
      </c>
      <c r="J7" s="14" t="s">
        <v>82</v>
      </c>
      <c r="K7" s="14" t="s">
        <v>83</v>
      </c>
      <c r="L7" s="14" t="s">
        <v>84</v>
      </c>
      <c r="M7" s="14" t="s">
        <v>85</v>
      </c>
      <c r="N7" s="14" t="s">
        <v>86</v>
      </c>
      <c r="O7" s="32"/>
      <c r="P7" s="32"/>
    </row>
    <row r="8" ht="12">
      <c r="A8" s="4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/>
    </row>
    <row r="9" ht="12" customHeight="1">
      <c r="A9" s="43">
        <v>1</v>
      </c>
      <c r="B9" s="44" t="s">
        <v>87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ht="12">
      <c r="A10" s="43"/>
      <c r="B10" s="14" t="s">
        <v>88</v>
      </c>
      <c r="C10" s="43" t="s">
        <v>89</v>
      </c>
      <c r="D10" s="43">
        <v>34</v>
      </c>
      <c r="E10" s="43">
        <v>34</v>
      </c>
      <c r="F10" s="43">
        <v>34</v>
      </c>
      <c r="G10" s="43">
        <v>34</v>
      </c>
      <c r="H10" s="43">
        <v>34</v>
      </c>
      <c r="I10" s="43">
        <v>34</v>
      </c>
      <c r="J10" s="43">
        <v>34</v>
      </c>
      <c r="K10" s="43">
        <v>34</v>
      </c>
      <c r="L10" s="43">
        <v>34</v>
      </c>
      <c r="M10" s="43">
        <v>34</v>
      </c>
      <c r="N10" s="43">
        <v>26</v>
      </c>
      <c r="O10" s="43">
        <v>400</v>
      </c>
      <c r="P10" s="43"/>
    </row>
    <row r="11" ht="12">
      <c r="A11" s="43"/>
      <c r="B11" s="14" t="s">
        <v>90</v>
      </c>
      <c r="C11" s="43" t="s">
        <v>89</v>
      </c>
      <c r="D11" s="43">
        <v>13</v>
      </c>
      <c r="E11" s="43">
        <v>7</v>
      </c>
      <c r="F11" s="43">
        <v>5</v>
      </c>
      <c r="G11" s="43">
        <v>19</v>
      </c>
      <c r="H11" s="43">
        <v>7</v>
      </c>
      <c r="I11" s="43">
        <v>10</v>
      </c>
      <c r="J11" s="43">
        <v>7</v>
      </c>
      <c r="K11" s="43">
        <v>32</v>
      </c>
      <c r="L11" s="43">
        <v>21</v>
      </c>
      <c r="M11" s="43">
        <v>26</v>
      </c>
      <c r="N11" s="43">
        <v>9</v>
      </c>
      <c r="O11" s="43">
        <v>156</v>
      </c>
      <c r="P11" s="38">
        <f>O11/O10*100</f>
        <v>39</v>
      </c>
    </row>
    <row r="12" ht="15" customHeight="1">
      <c r="A12" s="43">
        <v>2</v>
      </c>
      <c r="B12" s="45" t="s">
        <v>91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ht="12">
      <c r="A13" s="43"/>
      <c r="B13" s="14" t="s">
        <v>88</v>
      </c>
      <c r="C13" s="7" t="s">
        <v>92</v>
      </c>
      <c r="D13" s="7">
        <v>110</v>
      </c>
      <c r="E13" s="7">
        <v>110</v>
      </c>
      <c r="F13" s="7">
        <v>110</v>
      </c>
      <c r="G13" s="7">
        <v>110</v>
      </c>
      <c r="H13" s="7">
        <v>110</v>
      </c>
      <c r="I13" s="7">
        <v>110</v>
      </c>
      <c r="J13" s="7">
        <v>110</v>
      </c>
      <c r="K13" s="7">
        <v>110</v>
      </c>
      <c r="L13" s="7">
        <v>110</v>
      </c>
      <c r="M13" s="7">
        <v>110</v>
      </c>
      <c r="N13" s="7">
        <v>110</v>
      </c>
      <c r="O13" s="7">
        <v>110</v>
      </c>
      <c r="P13" s="7"/>
    </row>
    <row r="14" ht="12">
      <c r="A14" s="43"/>
      <c r="B14" s="14" t="s">
        <v>90</v>
      </c>
      <c r="C14" s="7" t="s">
        <v>92</v>
      </c>
      <c r="D14" s="7">
        <v>111</v>
      </c>
      <c r="E14" s="7">
        <v>111</v>
      </c>
      <c r="F14" s="7">
        <v>111</v>
      </c>
      <c r="G14" s="7">
        <v>111</v>
      </c>
      <c r="H14" s="7">
        <v>111</v>
      </c>
      <c r="I14" s="7">
        <v>111</v>
      </c>
      <c r="J14" s="7">
        <v>111</v>
      </c>
      <c r="K14" s="7">
        <v>111</v>
      </c>
      <c r="L14" s="7">
        <v>111</v>
      </c>
      <c r="M14" s="7">
        <v>111</v>
      </c>
      <c r="N14" s="7">
        <v>111</v>
      </c>
      <c r="O14" s="7">
        <v>111</v>
      </c>
      <c r="P14" s="46">
        <v>100</v>
      </c>
    </row>
    <row r="15" ht="15" customHeight="1">
      <c r="A15" s="43">
        <v>3</v>
      </c>
      <c r="B15" s="45" t="s">
        <v>93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ht="12">
      <c r="A16" s="43"/>
      <c r="B16" s="14" t="s">
        <v>88</v>
      </c>
      <c r="C16" s="43" t="s">
        <v>89</v>
      </c>
      <c r="D16" s="5">
        <v>15</v>
      </c>
      <c r="E16" s="43">
        <v>15</v>
      </c>
      <c r="F16" s="43">
        <v>15</v>
      </c>
      <c r="G16" s="43">
        <v>15</v>
      </c>
      <c r="H16" s="43">
        <v>15</v>
      </c>
      <c r="I16" s="43">
        <v>15</v>
      </c>
      <c r="J16" s="43">
        <v>15</v>
      </c>
      <c r="K16" s="43">
        <v>15</v>
      </c>
      <c r="L16" s="43">
        <v>15</v>
      </c>
      <c r="M16" s="43">
        <v>15</v>
      </c>
      <c r="N16" s="43">
        <v>15</v>
      </c>
      <c r="O16" s="43">
        <v>15</v>
      </c>
      <c r="P16" s="43"/>
    </row>
    <row r="17" ht="12">
      <c r="A17" s="43"/>
      <c r="B17" s="14" t="s">
        <v>90</v>
      </c>
      <c r="C17" s="43" t="s">
        <v>89</v>
      </c>
      <c r="D17" s="5">
        <v>15</v>
      </c>
      <c r="E17" s="43">
        <v>15</v>
      </c>
      <c r="F17" s="43">
        <v>15</v>
      </c>
      <c r="G17" s="43">
        <v>15</v>
      </c>
      <c r="H17" s="43">
        <v>15</v>
      </c>
      <c r="I17" s="43">
        <v>15</v>
      </c>
      <c r="J17" s="43">
        <v>15</v>
      </c>
      <c r="K17" s="43">
        <v>15</v>
      </c>
      <c r="L17" s="43">
        <v>15</v>
      </c>
      <c r="M17" s="43">
        <v>15</v>
      </c>
      <c r="N17" s="43">
        <v>15</v>
      </c>
      <c r="O17" s="43">
        <v>15</v>
      </c>
      <c r="P17" s="38">
        <f>O17/O16*100</f>
        <v>100</v>
      </c>
    </row>
    <row r="18" ht="15" customHeight="1">
      <c r="A18" s="43">
        <v>4</v>
      </c>
      <c r="B18" s="45" t="s">
        <v>94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ht="12">
      <c r="A19" s="43"/>
      <c r="B19" s="14" t="s">
        <v>88</v>
      </c>
      <c r="C19" s="43" t="s">
        <v>89</v>
      </c>
      <c r="D19" s="5">
        <v>16</v>
      </c>
      <c r="E19" s="43">
        <v>17</v>
      </c>
      <c r="F19" s="43">
        <v>17</v>
      </c>
      <c r="G19" s="43">
        <v>17</v>
      </c>
      <c r="H19" s="43">
        <v>17</v>
      </c>
      <c r="I19" s="43">
        <v>17</v>
      </c>
      <c r="J19" s="43">
        <v>17</v>
      </c>
      <c r="K19" s="43">
        <v>17</v>
      </c>
      <c r="L19" s="43">
        <v>17</v>
      </c>
      <c r="M19" s="43">
        <v>17</v>
      </c>
      <c r="N19" s="43">
        <v>17</v>
      </c>
      <c r="O19" s="43">
        <v>17</v>
      </c>
      <c r="P19" s="43"/>
    </row>
    <row r="20" ht="12">
      <c r="A20" s="43"/>
      <c r="B20" s="14" t="s">
        <v>90</v>
      </c>
      <c r="C20" s="43" t="s">
        <v>89</v>
      </c>
      <c r="D20" s="5">
        <v>16</v>
      </c>
      <c r="E20" s="43">
        <v>17</v>
      </c>
      <c r="F20" s="43">
        <v>17</v>
      </c>
      <c r="G20" s="43">
        <v>17</v>
      </c>
      <c r="H20" s="43">
        <v>17</v>
      </c>
      <c r="I20" s="43">
        <v>17</v>
      </c>
      <c r="J20" s="43">
        <v>17</v>
      </c>
      <c r="K20" s="43">
        <v>17</v>
      </c>
      <c r="L20" s="43">
        <v>17</v>
      </c>
      <c r="M20" s="43">
        <v>17</v>
      </c>
      <c r="N20" s="43">
        <v>17</v>
      </c>
      <c r="O20" s="43">
        <v>17</v>
      </c>
      <c r="P20" s="38">
        <f>O20/O19*100</f>
        <v>100</v>
      </c>
    </row>
    <row r="21" ht="14.25" customHeight="1">
      <c r="A21" s="43">
        <v>5</v>
      </c>
      <c r="B21" s="45" t="s">
        <v>95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ht="12.75" customHeight="1">
      <c r="A22" s="43"/>
      <c r="B22" s="14" t="s">
        <v>96</v>
      </c>
      <c r="C22" s="43" t="s">
        <v>89</v>
      </c>
      <c r="D22" s="5">
        <v>800</v>
      </c>
      <c r="E22" s="43">
        <v>800</v>
      </c>
      <c r="F22" s="43">
        <v>800</v>
      </c>
      <c r="G22" s="43">
        <v>800</v>
      </c>
      <c r="H22" s="43">
        <v>800</v>
      </c>
      <c r="I22" s="43">
        <v>800</v>
      </c>
      <c r="J22" s="43">
        <v>800</v>
      </c>
      <c r="K22" s="43">
        <v>800</v>
      </c>
      <c r="L22" s="43">
        <v>800</v>
      </c>
      <c r="M22" s="43">
        <v>800</v>
      </c>
      <c r="N22" s="43">
        <v>800</v>
      </c>
      <c r="O22" s="43">
        <v>800</v>
      </c>
      <c r="P22" s="43"/>
      <c r="R22" s="24"/>
      <c r="S22" s="24"/>
      <c r="T22" s="24"/>
      <c r="U22" s="24"/>
      <c r="V22" s="24"/>
    </row>
    <row r="23" ht="12">
      <c r="A23" s="43"/>
      <c r="B23" s="14" t="s">
        <v>90</v>
      </c>
      <c r="C23" s="43" t="s">
        <v>89</v>
      </c>
      <c r="D23" s="5">
        <v>809</v>
      </c>
      <c r="E23" s="5">
        <v>809</v>
      </c>
      <c r="F23" s="5">
        <v>809</v>
      </c>
      <c r="G23" s="5">
        <v>809</v>
      </c>
      <c r="H23" s="5">
        <v>809</v>
      </c>
      <c r="I23" s="5">
        <v>809</v>
      </c>
      <c r="J23" s="5">
        <v>809</v>
      </c>
      <c r="K23" s="5">
        <v>809</v>
      </c>
      <c r="L23" s="5">
        <v>809</v>
      </c>
      <c r="M23" s="5">
        <v>809</v>
      </c>
      <c r="N23" s="5">
        <v>809</v>
      </c>
      <c r="O23" s="5">
        <v>809</v>
      </c>
      <c r="P23" s="38">
        <v>100</v>
      </c>
    </row>
    <row r="24" ht="12">
      <c r="A24" s="43">
        <v>6</v>
      </c>
      <c r="B24" s="47" t="s">
        <v>97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ht="12">
      <c r="A25" s="43"/>
      <c r="B25" s="14" t="s">
        <v>88</v>
      </c>
      <c r="C25" s="43" t="s">
        <v>89</v>
      </c>
      <c r="D25" s="5" t="s">
        <v>46</v>
      </c>
      <c r="E25" s="5" t="s">
        <v>46</v>
      </c>
      <c r="F25" s="5" t="s">
        <v>46</v>
      </c>
      <c r="G25" s="5" t="s">
        <v>46</v>
      </c>
      <c r="H25" s="5" t="s">
        <v>46</v>
      </c>
      <c r="I25" s="5" t="s">
        <v>46</v>
      </c>
      <c r="J25" s="5" t="s">
        <v>46</v>
      </c>
      <c r="K25" s="5" t="s">
        <v>46</v>
      </c>
      <c r="L25" s="43">
        <v>50</v>
      </c>
      <c r="M25" s="43" t="s">
        <v>46</v>
      </c>
      <c r="N25" s="43" t="s">
        <v>46</v>
      </c>
      <c r="O25" s="43">
        <v>50</v>
      </c>
      <c r="P25" s="43"/>
    </row>
    <row r="26" ht="15" customHeight="1">
      <c r="A26" s="43"/>
      <c r="B26" s="14" t="s">
        <v>90</v>
      </c>
      <c r="C26" s="43" t="s">
        <v>89</v>
      </c>
      <c r="D26" s="5" t="s">
        <v>46</v>
      </c>
      <c r="E26" s="5" t="s">
        <v>46</v>
      </c>
      <c r="F26" s="5" t="s">
        <v>46</v>
      </c>
      <c r="G26" s="43">
        <v>1</v>
      </c>
      <c r="H26" s="43">
        <v>18</v>
      </c>
      <c r="I26" s="43">
        <v>35</v>
      </c>
      <c r="J26" s="43">
        <v>7</v>
      </c>
      <c r="K26" s="43">
        <v>2</v>
      </c>
      <c r="L26" s="43">
        <v>22</v>
      </c>
      <c r="M26" s="43">
        <v>7</v>
      </c>
      <c r="N26" s="43">
        <v>19</v>
      </c>
      <c r="O26" s="43">
        <v>112</v>
      </c>
      <c r="P26" s="38">
        <v>100</v>
      </c>
    </row>
    <row r="27" ht="12" customHeight="1">
      <c r="A27" s="43">
        <v>7</v>
      </c>
      <c r="B27" s="45" t="s">
        <v>98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8"/>
    </row>
    <row r="28" ht="12">
      <c r="A28" s="43"/>
      <c r="B28" s="14" t="s">
        <v>88</v>
      </c>
      <c r="C28" s="49" t="s">
        <v>99</v>
      </c>
      <c r="D28" s="50">
        <v>1971100</v>
      </c>
      <c r="E28" s="50">
        <v>1971100</v>
      </c>
      <c r="F28" s="50">
        <v>1971100</v>
      </c>
      <c r="G28" s="50">
        <v>1971100</v>
      </c>
      <c r="H28" s="50">
        <v>1971100</v>
      </c>
      <c r="I28" s="50">
        <v>1971100</v>
      </c>
      <c r="J28" s="50">
        <v>1971100</v>
      </c>
      <c r="K28" s="50">
        <v>1971100</v>
      </c>
      <c r="L28" s="50">
        <v>1971100</v>
      </c>
      <c r="M28" s="50">
        <v>1971100</v>
      </c>
      <c r="N28" s="50">
        <v>1971100</v>
      </c>
      <c r="O28" s="50">
        <v>1971100</v>
      </c>
      <c r="P28" s="43"/>
      <c r="Q28" s="48"/>
      <c r="S28" s="48"/>
    </row>
    <row r="29" ht="12">
      <c r="A29" s="43"/>
      <c r="B29" s="14" t="s">
        <v>90</v>
      </c>
      <c r="C29" s="49" t="s">
        <v>99</v>
      </c>
      <c r="D29" s="50">
        <v>1971100</v>
      </c>
      <c r="E29" s="50">
        <v>1971100</v>
      </c>
      <c r="F29" s="50">
        <v>1971100</v>
      </c>
      <c r="G29" s="50">
        <v>1971100</v>
      </c>
      <c r="H29" s="50">
        <v>1971100</v>
      </c>
      <c r="I29" s="50">
        <v>1971100</v>
      </c>
      <c r="J29" s="50">
        <v>1971100</v>
      </c>
      <c r="K29" s="50">
        <v>1971100</v>
      </c>
      <c r="L29" s="50">
        <v>1971100</v>
      </c>
      <c r="M29" s="50">
        <v>1971100</v>
      </c>
      <c r="N29" s="50">
        <v>1971100</v>
      </c>
      <c r="O29" s="50">
        <v>1971100</v>
      </c>
      <c r="P29" s="38">
        <f>O29/O28*100</f>
        <v>100</v>
      </c>
    </row>
    <row r="30" ht="12">
      <c r="A30" s="43">
        <v>8</v>
      </c>
      <c r="B30" s="47" t="s">
        <v>100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ht="12">
      <c r="A31" s="43"/>
      <c r="B31" s="14" t="s">
        <v>88</v>
      </c>
      <c r="C31" s="43" t="s">
        <v>89</v>
      </c>
      <c r="D31" s="5" t="s">
        <v>46</v>
      </c>
      <c r="E31" s="5" t="s">
        <v>46</v>
      </c>
      <c r="F31" s="5" t="s">
        <v>46</v>
      </c>
      <c r="G31" s="5" t="s">
        <v>46</v>
      </c>
      <c r="H31" s="51">
        <v>150000</v>
      </c>
      <c r="I31" s="43" t="s">
        <v>46</v>
      </c>
      <c r="J31" s="43" t="s">
        <v>46</v>
      </c>
      <c r="K31" s="43">
        <v>83320</v>
      </c>
      <c r="L31" s="43" t="s">
        <v>46</v>
      </c>
      <c r="M31" s="43" t="s">
        <v>46</v>
      </c>
      <c r="N31" s="43" t="s">
        <v>46</v>
      </c>
      <c r="O31" s="51">
        <v>233320</v>
      </c>
      <c r="P31" s="43"/>
    </row>
    <row r="32" ht="12">
      <c r="A32" s="43"/>
      <c r="B32" s="14" t="s">
        <v>90</v>
      </c>
      <c r="C32" s="43" t="s">
        <v>89</v>
      </c>
      <c r="D32" s="7" t="s">
        <v>46</v>
      </c>
      <c r="E32" s="7" t="s">
        <v>46</v>
      </c>
      <c r="F32" s="7" t="s">
        <v>46</v>
      </c>
      <c r="G32" s="7" t="s">
        <v>46</v>
      </c>
      <c r="H32" s="7" t="s">
        <v>46</v>
      </c>
      <c r="I32" s="7" t="s">
        <v>46</v>
      </c>
      <c r="J32" s="7" t="s">
        <v>46</v>
      </c>
      <c r="K32" s="7" t="s">
        <v>46</v>
      </c>
      <c r="L32" s="7" t="s">
        <v>46</v>
      </c>
      <c r="M32" s="7" t="s">
        <v>46</v>
      </c>
      <c r="N32" s="7" t="s">
        <v>46</v>
      </c>
      <c r="O32" s="51">
        <v>285715</v>
      </c>
      <c r="P32" s="38">
        <v>100</v>
      </c>
    </row>
    <row r="33" ht="12">
      <c r="A33" s="43">
        <v>9</v>
      </c>
      <c r="B33" s="47" t="s">
        <v>101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ht="12">
      <c r="A34" s="43"/>
      <c r="B34" s="14" t="s">
        <v>88</v>
      </c>
      <c r="C34" s="43" t="s">
        <v>89</v>
      </c>
      <c r="D34" s="5" t="s">
        <v>46</v>
      </c>
      <c r="E34" s="5" t="s">
        <v>46</v>
      </c>
      <c r="F34" s="5" t="s">
        <v>46</v>
      </c>
      <c r="G34" s="5" t="s">
        <v>46</v>
      </c>
      <c r="H34" s="5" t="s">
        <v>46</v>
      </c>
      <c r="I34" s="5" t="s">
        <v>46</v>
      </c>
      <c r="J34" s="43">
        <v>600</v>
      </c>
      <c r="K34" s="43" t="s">
        <v>46</v>
      </c>
      <c r="L34" s="43" t="s">
        <v>46</v>
      </c>
      <c r="M34" s="43" t="s">
        <v>46</v>
      </c>
      <c r="N34" s="43" t="s">
        <v>46</v>
      </c>
      <c r="O34" s="43">
        <v>600</v>
      </c>
      <c r="P34" s="43"/>
    </row>
    <row r="35" ht="12">
      <c r="A35" s="43"/>
      <c r="B35" s="14" t="s">
        <v>90</v>
      </c>
      <c r="C35" s="43" t="s">
        <v>89</v>
      </c>
      <c r="D35" s="5">
        <v>100</v>
      </c>
      <c r="E35" s="43">
        <v>100</v>
      </c>
      <c r="F35" s="43">
        <v>150</v>
      </c>
      <c r="G35" s="43">
        <v>130</v>
      </c>
      <c r="H35" s="43">
        <v>160</v>
      </c>
      <c r="I35" s="43">
        <v>140</v>
      </c>
      <c r="J35" s="43">
        <v>145</v>
      </c>
      <c r="K35" s="43">
        <v>170</v>
      </c>
      <c r="L35" s="43">
        <v>125</v>
      </c>
      <c r="M35" s="43">
        <v>142</v>
      </c>
      <c r="N35" s="43">
        <v>148</v>
      </c>
      <c r="O35" s="43">
        <v>1657</v>
      </c>
      <c r="P35" s="38">
        <v>100</v>
      </c>
    </row>
    <row r="36" ht="12">
      <c r="A36" s="43">
        <v>10</v>
      </c>
      <c r="B36" s="47" t="s">
        <v>102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ht="12">
      <c r="A37" s="43"/>
      <c r="B37" s="14" t="s">
        <v>88</v>
      </c>
      <c r="C37" s="43" t="s">
        <v>89</v>
      </c>
      <c r="D37" s="5">
        <v>50</v>
      </c>
      <c r="E37" s="43">
        <v>100</v>
      </c>
      <c r="F37" s="43">
        <v>150</v>
      </c>
      <c r="G37" s="43">
        <v>200</v>
      </c>
      <c r="H37" s="43">
        <v>250</v>
      </c>
      <c r="I37" s="43">
        <v>300</v>
      </c>
      <c r="J37" s="43">
        <v>350</v>
      </c>
      <c r="K37" s="43">
        <v>400</v>
      </c>
      <c r="L37" s="43">
        <v>450</v>
      </c>
      <c r="M37" s="43">
        <v>500</v>
      </c>
      <c r="N37" s="43">
        <v>550</v>
      </c>
      <c r="O37" s="43">
        <v>600</v>
      </c>
      <c r="P37" s="43"/>
    </row>
    <row r="38" ht="12">
      <c r="A38" s="43"/>
      <c r="B38" s="14" t="s">
        <v>90</v>
      </c>
      <c r="C38" s="43" t="s">
        <v>89</v>
      </c>
      <c r="D38" s="7" t="s">
        <v>46</v>
      </c>
      <c r="E38" s="7" t="s">
        <v>46</v>
      </c>
      <c r="F38" s="7" t="s">
        <v>46</v>
      </c>
      <c r="G38" s="7" t="s">
        <v>46</v>
      </c>
      <c r="H38" s="7" t="s">
        <v>46</v>
      </c>
      <c r="I38" s="7" t="s">
        <v>46</v>
      </c>
      <c r="J38" s="7" t="s">
        <v>46</v>
      </c>
      <c r="K38" s="7" t="s">
        <v>46</v>
      </c>
      <c r="L38" s="7" t="s">
        <v>46</v>
      </c>
      <c r="M38" s="7" t="s">
        <v>46</v>
      </c>
      <c r="N38" s="7" t="s">
        <v>46</v>
      </c>
      <c r="O38" s="7">
        <v>291</v>
      </c>
      <c r="P38" s="38">
        <f>O38/O37*100</f>
        <v>48.5</v>
      </c>
    </row>
    <row r="39" ht="12">
      <c r="A39" s="43">
        <v>11</v>
      </c>
      <c r="B39" s="47" t="s">
        <v>103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ht="12">
      <c r="A40" s="43"/>
      <c r="B40" s="14" t="s">
        <v>88</v>
      </c>
      <c r="C40" s="43" t="s">
        <v>89</v>
      </c>
      <c r="D40" s="52" t="s">
        <v>46</v>
      </c>
      <c r="E40" s="52" t="s">
        <v>46</v>
      </c>
      <c r="F40" s="52" t="s">
        <v>46</v>
      </c>
      <c r="G40" s="52">
        <v>100</v>
      </c>
      <c r="H40" s="52" t="s">
        <v>46</v>
      </c>
      <c r="I40" s="52" t="s">
        <v>46</v>
      </c>
      <c r="J40" s="52" t="s">
        <v>46</v>
      </c>
      <c r="K40" s="52" t="s">
        <v>46</v>
      </c>
      <c r="L40" s="52" t="s">
        <v>46</v>
      </c>
      <c r="M40" s="52" t="s">
        <v>46</v>
      </c>
      <c r="N40" s="52" t="s">
        <v>46</v>
      </c>
      <c r="O40" s="53">
        <v>100</v>
      </c>
      <c r="P40" s="43"/>
    </row>
    <row r="41" ht="12">
      <c r="A41" s="43"/>
      <c r="B41" s="14" t="s">
        <v>90</v>
      </c>
      <c r="C41" s="43" t="s">
        <v>89</v>
      </c>
      <c r="D41" s="7" t="s">
        <v>46</v>
      </c>
      <c r="E41" s="7" t="s">
        <v>46</v>
      </c>
      <c r="F41" s="7" t="s">
        <v>46</v>
      </c>
      <c r="G41" s="7">
        <v>100</v>
      </c>
      <c r="H41" s="7" t="s">
        <v>46</v>
      </c>
      <c r="I41" s="7" t="s">
        <v>46</v>
      </c>
      <c r="J41" s="7" t="s">
        <v>46</v>
      </c>
      <c r="K41" s="7" t="s">
        <v>46</v>
      </c>
      <c r="L41" s="7" t="s">
        <v>46</v>
      </c>
      <c r="M41" s="7" t="s">
        <v>46</v>
      </c>
      <c r="N41" s="7" t="s">
        <v>46</v>
      </c>
      <c r="O41" s="7">
        <v>100</v>
      </c>
      <c r="P41" s="38">
        <f>O41/O40*100</f>
        <v>100</v>
      </c>
    </row>
    <row r="42" ht="22.5">
      <c r="A42" s="43">
        <v>12</v>
      </c>
      <c r="B42" s="45" t="s">
        <v>104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</row>
    <row r="43" ht="13.5">
      <c r="A43" s="43"/>
      <c r="B43" s="14" t="s">
        <v>88</v>
      </c>
      <c r="C43" s="32" t="s">
        <v>105</v>
      </c>
      <c r="D43" s="7">
        <v>145.80000000000001</v>
      </c>
      <c r="E43" s="7">
        <v>145.80000000000001</v>
      </c>
      <c r="F43" s="7">
        <v>145.80000000000001</v>
      </c>
      <c r="G43" s="7">
        <v>145.80000000000001</v>
      </c>
      <c r="H43" s="7">
        <v>145.80000000000001</v>
      </c>
      <c r="I43" s="7">
        <v>145.80000000000001</v>
      </c>
      <c r="J43" s="7">
        <v>145.80000000000001</v>
      </c>
      <c r="K43" s="7">
        <v>145.80000000000001</v>
      </c>
      <c r="L43" s="7">
        <v>145.80000000000001</v>
      </c>
      <c r="M43" s="7">
        <v>145.80000000000001</v>
      </c>
      <c r="N43" s="7">
        <v>145.80000000000001</v>
      </c>
      <c r="O43" s="7">
        <v>1750</v>
      </c>
      <c r="P43" s="43"/>
      <c r="Q43" s="48"/>
      <c r="R43" s="48"/>
    </row>
    <row r="44" ht="13.5">
      <c r="A44" s="43"/>
      <c r="B44" s="14" t="s">
        <v>90</v>
      </c>
      <c r="C44" s="32" t="s">
        <v>105</v>
      </c>
      <c r="D44" s="5">
        <v>140</v>
      </c>
      <c r="E44" s="5">
        <v>140</v>
      </c>
      <c r="F44" s="5">
        <v>140</v>
      </c>
      <c r="G44" s="5">
        <v>140</v>
      </c>
      <c r="H44" s="5">
        <v>140</v>
      </c>
      <c r="I44" s="5">
        <v>140</v>
      </c>
      <c r="J44" s="5">
        <v>140</v>
      </c>
      <c r="K44" s="5">
        <v>140</v>
      </c>
      <c r="L44" s="5">
        <v>140</v>
      </c>
      <c r="M44" s="5">
        <v>140</v>
      </c>
      <c r="N44" s="5">
        <v>140</v>
      </c>
      <c r="O44" s="43">
        <v>1680</v>
      </c>
      <c r="P44" s="38">
        <v>100</v>
      </c>
    </row>
    <row r="45" ht="23.25" customHeight="1">
      <c r="A45" s="43">
        <v>13</v>
      </c>
      <c r="B45" s="45" t="s">
        <v>106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ht="12">
      <c r="A46" s="43"/>
      <c r="B46" s="14" t="s">
        <v>88</v>
      </c>
      <c r="C46" s="5" t="s">
        <v>107</v>
      </c>
      <c r="D46" s="5">
        <v>30</v>
      </c>
      <c r="E46" s="43">
        <v>30</v>
      </c>
      <c r="F46" s="43">
        <v>30</v>
      </c>
      <c r="G46" s="43">
        <v>30</v>
      </c>
      <c r="H46" s="43">
        <v>30</v>
      </c>
      <c r="I46" s="43">
        <v>30</v>
      </c>
      <c r="J46" s="43">
        <v>30</v>
      </c>
      <c r="K46" s="43">
        <v>30</v>
      </c>
      <c r="L46" s="43">
        <v>30</v>
      </c>
      <c r="M46" s="43">
        <v>30</v>
      </c>
      <c r="N46" s="43">
        <v>30</v>
      </c>
      <c r="O46" s="43">
        <v>360</v>
      </c>
      <c r="P46" s="43"/>
    </row>
    <row r="47" ht="12">
      <c r="A47" s="43"/>
      <c r="B47" s="14" t="s">
        <v>90</v>
      </c>
      <c r="C47" s="5" t="s">
        <v>107</v>
      </c>
      <c r="D47" s="5">
        <v>30</v>
      </c>
      <c r="E47" s="5">
        <v>30</v>
      </c>
      <c r="F47" s="5">
        <v>30</v>
      </c>
      <c r="G47" s="5">
        <v>30</v>
      </c>
      <c r="H47" s="5">
        <v>30</v>
      </c>
      <c r="I47" s="5">
        <v>30</v>
      </c>
      <c r="J47" s="5">
        <v>30</v>
      </c>
      <c r="K47" s="5">
        <v>30</v>
      </c>
      <c r="L47" s="5">
        <v>30</v>
      </c>
      <c r="M47" s="5">
        <v>30</v>
      </c>
      <c r="N47" s="5">
        <v>30</v>
      </c>
      <c r="O47" s="7">
        <v>360</v>
      </c>
      <c r="P47" s="38">
        <f>O47/O46*100</f>
        <v>100</v>
      </c>
    </row>
    <row r="48" ht="15" customHeight="1">
      <c r="A48" s="43">
        <v>14</v>
      </c>
      <c r="B48" s="45" t="s">
        <v>108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</row>
    <row r="49" ht="12">
      <c r="A49" s="43"/>
      <c r="B49" s="14" t="s">
        <v>88</v>
      </c>
      <c r="C49" s="5" t="s">
        <v>107</v>
      </c>
      <c r="D49" s="43">
        <v>26297</v>
      </c>
      <c r="E49" s="43">
        <v>26297</v>
      </c>
      <c r="F49" s="43">
        <v>26297</v>
      </c>
      <c r="G49" s="43">
        <v>26297</v>
      </c>
      <c r="H49" s="43">
        <v>26297</v>
      </c>
      <c r="I49" s="43">
        <v>26297</v>
      </c>
      <c r="J49" s="43">
        <v>26297</v>
      </c>
      <c r="K49" s="43">
        <v>26297</v>
      </c>
      <c r="L49" s="43">
        <v>26297</v>
      </c>
      <c r="M49" s="43">
        <v>26297</v>
      </c>
      <c r="N49" s="43">
        <v>26297</v>
      </c>
      <c r="O49" s="43">
        <v>26297</v>
      </c>
      <c r="P49" s="43"/>
    </row>
    <row r="50" ht="12">
      <c r="A50" s="43"/>
      <c r="B50" s="14" t="s">
        <v>90</v>
      </c>
      <c r="C50" s="5" t="s">
        <v>107</v>
      </c>
      <c r="D50" s="43">
        <v>26297</v>
      </c>
      <c r="E50" s="43">
        <v>26297</v>
      </c>
      <c r="F50" s="43">
        <v>26297</v>
      </c>
      <c r="G50" s="43">
        <v>26297</v>
      </c>
      <c r="H50" s="43">
        <v>26297</v>
      </c>
      <c r="I50" s="43">
        <v>26297</v>
      </c>
      <c r="J50" s="43">
        <v>26297</v>
      </c>
      <c r="K50" s="43">
        <v>26297</v>
      </c>
      <c r="L50" s="43">
        <v>26297</v>
      </c>
      <c r="M50" s="43">
        <v>26297</v>
      </c>
      <c r="N50" s="43">
        <v>26297</v>
      </c>
      <c r="O50" s="43">
        <v>26297</v>
      </c>
      <c r="P50" s="38">
        <f>O50/O49*100</f>
        <v>100</v>
      </c>
    </row>
    <row r="51" ht="15" customHeight="1">
      <c r="A51" s="43">
        <v>15</v>
      </c>
      <c r="B51" s="45" t="s">
        <v>109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</row>
    <row r="52" ht="15" customHeight="1">
      <c r="A52" s="43"/>
      <c r="B52" s="14" t="s">
        <v>88</v>
      </c>
      <c r="C52" s="32" t="s">
        <v>92</v>
      </c>
      <c r="D52" s="7">
        <v>110</v>
      </c>
      <c r="E52" s="7">
        <v>110</v>
      </c>
      <c r="F52" s="7">
        <v>110</v>
      </c>
      <c r="G52" s="7">
        <v>110</v>
      </c>
      <c r="H52" s="7">
        <v>110</v>
      </c>
      <c r="I52" s="7">
        <v>110</v>
      </c>
      <c r="J52" s="7">
        <v>110</v>
      </c>
      <c r="K52" s="7">
        <v>110</v>
      </c>
      <c r="L52" s="7">
        <v>110</v>
      </c>
      <c r="M52" s="7">
        <v>110</v>
      </c>
      <c r="N52" s="7">
        <v>110</v>
      </c>
      <c r="O52" s="7">
        <v>110</v>
      </c>
      <c r="P52" s="43"/>
    </row>
    <row r="53" ht="15" customHeight="1">
      <c r="A53" s="43"/>
      <c r="B53" s="14" t="s">
        <v>90</v>
      </c>
      <c r="C53" s="32" t="s">
        <v>92</v>
      </c>
      <c r="D53" s="7">
        <v>111</v>
      </c>
      <c r="E53" s="7">
        <v>111</v>
      </c>
      <c r="F53" s="7">
        <v>111</v>
      </c>
      <c r="G53" s="7">
        <v>111</v>
      </c>
      <c r="H53" s="7">
        <v>111</v>
      </c>
      <c r="I53" s="7">
        <v>111</v>
      </c>
      <c r="J53" s="7">
        <v>111</v>
      </c>
      <c r="K53" s="7">
        <v>111</v>
      </c>
      <c r="L53" s="7">
        <v>111</v>
      </c>
      <c r="M53" s="7">
        <v>111</v>
      </c>
      <c r="N53" s="7">
        <v>111</v>
      </c>
      <c r="O53" s="7">
        <v>111</v>
      </c>
      <c r="P53" s="38">
        <v>100</v>
      </c>
    </row>
    <row r="54" ht="15" customHeight="1">
      <c r="O54" s="24"/>
      <c r="P54" s="24"/>
    </row>
    <row r="55" ht="15" customHeight="1">
      <c r="O55" s="24"/>
      <c r="P55" s="24"/>
    </row>
    <row r="57" ht="15" customHeight="1">
      <c r="O57" s="54" t="s">
        <v>110</v>
      </c>
      <c r="P57" s="54">
        <f>P11/1</f>
        <v>39</v>
      </c>
    </row>
    <row r="58" ht="15" customHeight="1">
      <c r="O58" s="54" t="s">
        <v>111</v>
      </c>
      <c r="P58" s="54">
        <f>SUM(A1,P14,P17,P20,P23,P26)/5</f>
        <v>100</v>
      </c>
    </row>
    <row r="59" ht="15" customHeight="1">
      <c r="O59" s="54" t="s">
        <v>112</v>
      </c>
      <c r="P59" s="54">
        <f>P29/1</f>
        <v>100</v>
      </c>
    </row>
    <row r="60" ht="15" customHeight="1">
      <c r="O60" s="54" t="s">
        <v>113</v>
      </c>
      <c r="P60" s="54">
        <f>SUM(P32,P35,P38,P41)/4</f>
        <v>87.125</v>
      </c>
    </row>
    <row r="61" ht="15" customHeight="1">
      <c r="O61" s="54" t="s">
        <v>114</v>
      </c>
      <c r="P61" s="54">
        <f>SUM(P44,P47)/2</f>
        <v>100</v>
      </c>
    </row>
    <row r="62" ht="15" customHeight="1">
      <c r="O62" s="54" t="s">
        <v>115</v>
      </c>
      <c r="P62" s="54">
        <f>P50/1</f>
        <v>100</v>
      </c>
    </row>
    <row r="63" ht="15" customHeight="1">
      <c r="O63" s="54" t="s">
        <v>116</v>
      </c>
      <c r="P63" s="54">
        <f>P53/1</f>
        <v>100</v>
      </c>
    </row>
  </sheetData>
  <mergeCells count="39">
    <mergeCell ref="A3:P3"/>
    <mergeCell ref="A4:P4"/>
    <mergeCell ref="A5:P5"/>
    <mergeCell ref="A6:A7"/>
    <mergeCell ref="B6:B7"/>
    <mergeCell ref="C6:C7"/>
    <mergeCell ref="D6:N6"/>
    <mergeCell ref="O6:O7"/>
    <mergeCell ref="P6:P7"/>
    <mergeCell ref="A9:A11"/>
    <mergeCell ref="B9:P9"/>
    <mergeCell ref="A12:A14"/>
    <mergeCell ref="B12:P12"/>
    <mergeCell ref="A15:A17"/>
    <mergeCell ref="B15:P15"/>
    <mergeCell ref="A18:A20"/>
    <mergeCell ref="B18:P18"/>
    <mergeCell ref="A21:A23"/>
    <mergeCell ref="B21:P21"/>
    <mergeCell ref="A24:A26"/>
    <mergeCell ref="B24:P24"/>
    <mergeCell ref="A27:A29"/>
    <mergeCell ref="B27:P27"/>
    <mergeCell ref="A30:A32"/>
    <mergeCell ref="B30:P30"/>
    <mergeCell ref="A33:A35"/>
    <mergeCell ref="B33:P33"/>
    <mergeCell ref="A36:A38"/>
    <mergeCell ref="B36:P36"/>
    <mergeCell ref="A39:A41"/>
    <mergeCell ref="B39:P39"/>
    <mergeCell ref="A42:A44"/>
    <mergeCell ref="B42:P42"/>
    <mergeCell ref="A45:A47"/>
    <mergeCell ref="B45:P45"/>
    <mergeCell ref="A48:A50"/>
    <mergeCell ref="B48:P48"/>
    <mergeCell ref="A51:A53"/>
    <mergeCell ref="B51:P51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2FF00"/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10" zoomScale="100" workbookViewId="0">
      <selection activeCell="K11" activeCellId="0" sqref="K11"/>
    </sheetView>
  </sheetViews>
  <sheetFormatPr defaultColWidth="8.72265625" defaultRowHeight="14.25"/>
  <cols>
    <col customWidth="0" min="1" max="1" style="1" width="8.7100000000000009"/>
    <col customWidth="1" min="2" max="2" style="1" width="24.149999999999999"/>
    <col customWidth="1" min="3" max="3" style="1" width="19.300000000000001"/>
    <col customWidth="1" min="4" max="4" style="1" width="18.710000000000001"/>
    <col customWidth="1" min="5" max="5" style="1" width="16.289999999999999"/>
    <col customWidth="1" min="6" max="6" style="1" width="87.810000000000002"/>
    <col customWidth="1" min="7" max="7" style="1" width="15.289999999999999"/>
    <col customWidth="1" min="8" max="8" style="1" width="14.57"/>
    <col customWidth="0" min="9" max="10" style="1" width="8.7100000000000009"/>
    <col customWidth="1" min="11" max="11" style="1" width="26.59"/>
    <col customWidth="0" min="12" max="1024" style="1" width="8.7100000000000009"/>
  </cols>
  <sheetData>
    <row r="1" ht="12">
      <c r="A1" s="6" t="s">
        <v>117</v>
      </c>
      <c r="B1" s="6"/>
      <c r="C1" s="6"/>
      <c r="D1" s="6"/>
      <c r="E1" s="6"/>
      <c r="F1" s="6"/>
      <c r="G1" s="6"/>
      <c r="H1" s="6"/>
    </row>
    <row r="2" ht="12"/>
    <row r="3" ht="67.5">
      <c r="A3" s="14" t="s">
        <v>118</v>
      </c>
      <c r="B3" s="14" t="s">
        <v>119</v>
      </c>
      <c r="C3" s="14" t="s">
        <v>120</v>
      </c>
      <c r="D3" s="14" t="s">
        <v>121</v>
      </c>
      <c r="E3" s="14" t="s">
        <v>122</v>
      </c>
      <c r="F3" s="14" t="s">
        <v>123</v>
      </c>
      <c r="G3" s="14" t="s">
        <v>124</v>
      </c>
      <c r="H3" s="14" t="s">
        <v>125</v>
      </c>
    </row>
    <row r="4" ht="1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</row>
    <row r="5" ht="22.350000000000001" customHeight="1">
      <c r="A5" s="42" t="s">
        <v>126</v>
      </c>
      <c r="B5" s="42"/>
      <c r="C5" s="42"/>
      <c r="D5" s="42"/>
      <c r="E5" s="42"/>
      <c r="F5" s="42"/>
      <c r="G5" s="42"/>
      <c r="H5" s="42"/>
    </row>
    <row r="6" ht="35.25" customHeight="1">
      <c r="A6" s="55" t="s">
        <v>127</v>
      </c>
      <c r="B6" s="55" t="s">
        <v>128</v>
      </c>
      <c r="C6" s="55"/>
      <c r="D6" s="55"/>
      <c r="E6" s="55"/>
      <c r="F6" s="55"/>
      <c r="G6" s="55"/>
      <c r="H6" s="55"/>
    </row>
    <row r="7" ht="22.5">
      <c r="A7" s="32" t="s">
        <v>129</v>
      </c>
      <c r="B7" s="56" t="s">
        <v>130</v>
      </c>
      <c r="C7" s="56"/>
      <c r="D7" s="56"/>
      <c r="E7" s="56"/>
      <c r="F7" s="56"/>
      <c r="G7" s="56"/>
      <c r="H7" s="46"/>
    </row>
    <row r="8" ht="78.75">
      <c r="A8" s="32" t="s">
        <v>131</v>
      </c>
      <c r="B8" s="14" t="s">
        <v>132</v>
      </c>
      <c r="C8" s="43"/>
      <c r="D8" s="43"/>
      <c r="E8" s="43"/>
      <c r="F8" s="43"/>
      <c r="G8" s="43"/>
      <c r="H8" s="43"/>
    </row>
    <row r="9" ht="112.5" customHeight="1">
      <c r="A9" s="32" t="s">
        <v>133</v>
      </c>
      <c r="B9" s="14" t="s">
        <v>134</v>
      </c>
      <c r="C9" s="57">
        <v>45688</v>
      </c>
      <c r="D9" s="57">
        <v>45653</v>
      </c>
      <c r="E9" s="5" t="s">
        <v>135</v>
      </c>
      <c r="F9" s="58" t="s">
        <v>136</v>
      </c>
      <c r="G9" s="5" t="s">
        <v>137</v>
      </c>
      <c r="H9" s="5" t="s">
        <v>138</v>
      </c>
    </row>
    <row r="10" ht="101.25">
      <c r="A10" s="32" t="s">
        <v>139</v>
      </c>
      <c r="B10" s="14" t="s">
        <v>140</v>
      </c>
      <c r="C10" s="57">
        <v>45703</v>
      </c>
      <c r="D10" s="57">
        <v>45653</v>
      </c>
      <c r="E10" s="5"/>
      <c r="F10" s="58" t="s">
        <v>141</v>
      </c>
      <c r="G10" s="5" t="s">
        <v>137</v>
      </c>
      <c r="H10" s="5" t="s">
        <v>138</v>
      </c>
    </row>
    <row r="11" ht="22.5">
      <c r="A11" s="32" t="s">
        <v>142</v>
      </c>
      <c r="B11" s="14" t="s">
        <v>143</v>
      </c>
      <c r="C11" s="5" t="s">
        <v>144</v>
      </c>
      <c r="D11" s="5" t="s">
        <v>144</v>
      </c>
      <c r="E11" s="5"/>
      <c r="F11" s="58" t="s">
        <v>145</v>
      </c>
      <c r="G11" s="5" t="s">
        <v>137</v>
      </c>
      <c r="H11" s="5" t="s">
        <v>138</v>
      </c>
    </row>
    <row r="12" ht="33.75">
      <c r="A12" s="32" t="s">
        <v>146</v>
      </c>
      <c r="B12" s="14" t="s">
        <v>147</v>
      </c>
      <c r="C12" s="57">
        <v>46022</v>
      </c>
      <c r="D12" s="57">
        <v>46022</v>
      </c>
      <c r="E12" s="5"/>
      <c r="F12" s="58" t="s">
        <v>148</v>
      </c>
      <c r="G12" s="5" t="s">
        <v>137</v>
      </c>
      <c r="H12" s="5" t="s">
        <v>138</v>
      </c>
    </row>
    <row r="13" ht="22.5">
      <c r="A13" s="32" t="s">
        <v>149</v>
      </c>
      <c r="B13" s="14" t="s">
        <v>150</v>
      </c>
      <c r="C13" s="43"/>
      <c r="D13" s="43"/>
      <c r="E13" s="43"/>
      <c r="F13" s="43"/>
      <c r="G13" s="43"/>
      <c r="H13" s="43"/>
    </row>
    <row r="14" ht="33.75" customHeight="1">
      <c r="A14" s="32" t="s">
        <v>151</v>
      </c>
      <c r="B14" s="14" t="s">
        <v>152</v>
      </c>
      <c r="C14" s="57">
        <v>45716</v>
      </c>
      <c r="D14" s="57">
        <v>45713</v>
      </c>
      <c r="E14" s="5" t="s">
        <v>153</v>
      </c>
      <c r="F14" s="58" t="s">
        <v>154</v>
      </c>
      <c r="G14" s="5" t="s">
        <v>137</v>
      </c>
      <c r="H14" s="5" t="s">
        <v>138</v>
      </c>
    </row>
    <row r="15" ht="45">
      <c r="A15" s="32" t="s">
        <v>155</v>
      </c>
      <c r="B15" s="14" t="s">
        <v>156</v>
      </c>
      <c r="C15" s="57">
        <v>45747</v>
      </c>
      <c r="D15" s="57">
        <v>45743</v>
      </c>
      <c r="E15" s="5"/>
      <c r="F15" s="58" t="s">
        <v>157</v>
      </c>
      <c r="G15" s="5" t="s">
        <v>137</v>
      </c>
      <c r="H15" s="5" t="s">
        <v>138</v>
      </c>
    </row>
    <row r="16" ht="56.25">
      <c r="A16" s="32" t="s">
        <v>158</v>
      </c>
      <c r="B16" s="14" t="s">
        <v>159</v>
      </c>
      <c r="C16" s="57">
        <v>45962</v>
      </c>
      <c r="D16" s="57">
        <v>45962</v>
      </c>
      <c r="E16" s="5"/>
      <c r="F16" s="58" t="s">
        <v>160</v>
      </c>
      <c r="G16" s="5" t="s">
        <v>137</v>
      </c>
      <c r="H16" s="5" t="s">
        <v>138</v>
      </c>
    </row>
    <row r="17" ht="112.5">
      <c r="A17" s="32" t="s">
        <v>161</v>
      </c>
      <c r="B17" s="14" t="s">
        <v>162</v>
      </c>
      <c r="C17" s="57">
        <v>46022</v>
      </c>
      <c r="D17" s="57">
        <v>46022</v>
      </c>
      <c r="E17" s="5"/>
      <c r="F17" s="58" t="s">
        <v>163</v>
      </c>
      <c r="G17" s="5" t="s">
        <v>137</v>
      </c>
      <c r="H17" s="5" t="s">
        <v>138</v>
      </c>
    </row>
    <row r="18" ht="39.75" customHeight="1">
      <c r="A18" s="55" t="s">
        <v>164</v>
      </c>
      <c r="B18" s="55" t="s">
        <v>165</v>
      </c>
      <c r="C18" s="55"/>
      <c r="D18" s="55"/>
      <c r="E18" s="55"/>
      <c r="F18" s="55"/>
      <c r="G18" s="55"/>
      <c r="H18" s="55"/>
    </row>
    <row r="19" ht="45">
      <c r="A19" s="32" t="s">
        <v>166</v>
      </c>
      <c r="B19" s="56" t="s">
        <v>167</v>
      </c>
      <c r="C19" s="38"/>
      <c r="D19" s="38"/>
      <c r="E19" s="38"/>
      <c r="F19" s="38"/>
      <c r="G19" s="38"/>
      <c r="H19" s="38"/>
    </row>
    <row r="20" ht="78.75" customHeight="1">
      <c r="A20" s="59" t="s">
        <v>168</v>
      </c>
      <c r="B20" s="14" t="s">
        <v>169</v>
      </c>
      <c r="C20" s="5" t="s">
        <v>170</v>
      </c>
      <c r="D20" s="5"/>
      <c r="E20" s="5"/>
      <c r="F20" s="5"/>
      <c r="G20" s="5"/>
      <c r="H20" s="5"/>
    </row>
    <row r="21" ht="112.5" customHeight="1">
      <c r="A21" s="59" t="s">
        <v>171</v>
      </c>
      <c r="B21" s="14" t="s">
        <v>134</v>
      </c>
      <c r="C21" s="57">
        <v>45688</v>
      </c>
      <c r="D21" s="57">
        <v>45653</v>
      </c>
      <c r="E21" s="5" t="s">
        <v>135</v>
      </c>
      <c r="F21" s="58" t="s">
        <v>136</v>
      </c>
      <c r="G21" s="5" t="s">
        <v>137</v>
      </c>
      <c r="H21" s="5" t="s">
        <v>138</v>
      </c>
    </row>
    <row r="22" ht="101.25">
      <c r="A22" s="32" t="s">
        <v>172</v>
      </c>
      <c r="B22" s="14" t="s">
        <v>140</v>
      </c>
      <c r="C22" s="57">
        <v>45703</v>
      </c>
      <c r="D22" s="57">
        <v>45653</v>
      </c>
      <c r="E22" s="5"/>
      <c r="F22" s="58" t="s">
        <v>141</v>
      </c>
      <c r="G22" s="5" t="s">
        <v>137</v>
      </c>
      <c r="H22" s="5" t="s">
        <v>138</v>
      </c>
    </row>
    <row r="23" ht="22.5">
      <c r="A23" s="32" t="s">
        <v>173</v>
      </c>
      <c r="B23" s="14" t="s">
        <v>143</v>
      </c>
      <c r="C23" s="5" t="s">
        <v>144</v>
      </c>
      <c r="D23" s="5" t="s">
        <v>144</v>
      </c>
      <c r="E23" s="5"/>
      <c r="F23" s="58" t="s">
        <v>145</v>
      </c>
      <c r="G23" s="5" t="s">
        <v>137</v>
      </c>
      <c r="H23" s="5" t="s">
        <v>138</v>
      </c>
    </row>
    <row r="24" ht="33.75">
      <c r="A24" s="32" t="s">
        <v>174</v>
      </c>
      <c r="B24" s="14" t="s">
        <v>147</v>
      </c>
      <c r="C24" s="57">
        <v>46022</v>
      </c>
      <c r="D24" s="57">
        <v>46022</v>
      </c>
      <c r="E24" s="5"/>
      <c r="F24" s="58" t="s">
        <v>148</v>
      </c>
      <c r="G24" s="5" t="s">
        <v>137</v>
      </c>
      <c r="H24" s="5" t="s">
        <v>138</v>
      </c>
    </row>
    <row r="25" ht="35.25" customHeight="1">
      <c r="A25" s="55" t="s">
        <v>175</v>
      </c>
      <c r="B25" s="55" t="s">
        <v>176</v>
      </c>
      <c r="C25" s="55"/>
      <c r="D25" s="55"/>
      <c r="E25" s="55"/>
      <c r="F25" s="55"/>
      <c r="G25" s="55"/>
      <c r="H25" s="55"/>
    </row>
    <row r="26" ht="33.75">
      <c r="A26" s="32" t="s">
        <v>177</v>
      </c>
      <c r="B26" s="56" t="s">
        <v>178</v>
      </c>
      <c r="C26" s="38"/>
      <c r="D26" s="38"/>
      <c r="E26" s="38"/>
      <c r="F26" s="38"/>
      <c r="G26" s="38"/>
      <c r="H26" s="38"/>
    </row>
    <row r="27" ht="83.25" customHeight="1">
      <c r="A27" s="32" t="s">
        <v>179</v>
      </c>
      <c r="B27" s="14" t="s">
        <v>169</v>
      </c>
      <c r="C27" s="5"/>
      <c r="D27" s="5"/>
      <c r="E27" s="5"/>
      <c r="F27" s="5"/>
      <c r="G27" s="5"/>
      <c r="H27" s="5"/>
    </row>
    <row r="28" ht="115.5" customHeight="1">
      <c r="A28" s="32" t="s">
        <v>180</v>
      </c>
      <c r="B28" s="14" t="s">
        <v>134</v>
      </c>
      <c r="C28" s="57">
        <v>45688</v>
      </c>
      <c r="D28" s="57">
        <v>45653</v>
      </c>
      <c r="E28" s="5" t="s">
        <v>135</v>
      </c>
      <c r="F28" s="58" t="s">
        <v>136</v>
      </c>
      <c r="G28" s="5" t="s">
        <v>137</v>
      </c>
      <c r="H28" s="5" t="s">
        <v>138</v>
      </c>
    </row>
    <row r="29" ht="101.25">
      <c r="A29" s="32" t="s">
        <v>180</v>
      </c>
      <c r="B29" s="14" t="s">
        <v>140</v>
      </c>
      <c r="C29" s="57">
        <v>45700</v>
      </c>
      <c r="D29" s="57">
        <v>45653</v>
      </c>
      <c r="E29" s="5"/>
      <c r="F29" s="58" t="s">
        <v>141</v>
      </c>
      <c r="G29" s="5" t="s">
        <v>137</v>
      </c>
      <c r="H29" s="5" t="s">
        <v>138</v>
      </c>
    </row>
    <row r="30" ht="22.5">
      <c r="A30" s="32" t="s">
        <v>180</v>
      </c>
      <c r="B30" s="14" t="s">
        <v>143</v>
      </c>
      <c r="C30" s="43" t="s">
        <v>144</v>
      </c>
      <c r="D30" s="5" t="s">
        <v>144</v>
      </c>
      <c r="E30" s="5"/>
      <c r="F30" s="58" t="s">
        <v>145</v>
      </c>
      <c r="G30" s="5" t="s">
        <v>137</v>
      </c>
      <c r="H30" s="5" t="s">
        <v>138</v>
      </c>
    </row>
    <row r="31" ht="33.75">
      <c r="A31" s="32" t="s">
        <v>180</v>
      </c>
      <c r="B31" s="14" t="s">
        <v>147</v>
      </c>
      <c r="C31" s="57">
        <v>46022</v>
      </c>
      <c r="D31" s="57">
        <v>46022</v>
      </c>
      <c r="E31" s="5"/>
      <c r="F31" s="58" t="s">
        <v>148</v>
      </c>
      <c r="G31" s="5" t="s">
        <v>137</v>
      </c>
      <c r="H31" s="5" t="s">
        <v>138</v>
      </c>
    </row>
    <row r="32" ht="31.5" customHeight="1">
      <c r="A32" s="55" t="s">
        <v>181</v>
      </c>
      <c r="B32" s="55" t="s">
        <v>182</v>
      </c>
      <c r="C32" s="55"/>
      <c r="D32" s="55"/>
      <c r="E32" s="55"/>
      <c r="F32" s="55"/>
      <c r="G32" s="55"/>
      <c r="H32" s="55"/>
    </row>
    <row r="33" ht="41.25" customHeight="1">
      <c r="A33" s="32" t="s">
        <v>183</v>
      </c>
      <c r="B33" s="56" t="s">
        <v>184</v>
      </c>
      <c r="C33" s="38"/>
      <c r="D33" s="38"/>
      <c r="E33" s="38"/>
      <c r="F33" s="38"/>
      <c r="G33" s="38"/>
      <c r="H33" s="38"/>
    </row>
    <row r="34" ht="78.75">
      <c r="A34" s="32" t="s">
        <v>185</v>
      </c>
      <c r="B34" s="14" t="s">
        <v>169</v>
      </c>
      <c r="C34" s="43"/>
      <c r="D34" s="43"/>
      <c r="E34" s="43"/>
      <c r="F34" s="43"/>
      <c r="G34" s="43"/>
      <c r="H34" s="43"/>
    </row>
    <row r="35" ht="117.75" customHeight="1">
      <c r="A35" s="32" t="s">
        <v>186</v>
      </c>
      <c r="B35" s="14" t="s">
        <v>134</v>
      </c>
      <c r="C35" s="57">
        <v>45688</v>
      </c>
      <c r="D35" s="57">
        <v>45654</v>
      </c>
      <c r="E35" s="5" t="s">
        <v>187</v>
      </c>
      <c r="F35" s="58" t="s">
        <v>188</v>
      </c>
      <c r="G35" s="5" t="s">
        <v>137</v>
      </c>
      <c r="H35" s="5" t="s">
        <v>138</v>
      </c>
    </row>
    <row r="36" ht="101.25">
      <c r="A36" s="32" t="s">
        <v>189</v>
      </c>
      <c r="B36" s="14" t="s">
        <v>140</v>
      </c>
      <c r="C36" s="57">
        <v>45703</v>
      </c>
      <c r="D36" s="57">
        <v>45654</v>
      </c>
      <c r="E36" s="5"/>
      <c r="F36" s="58" t="s">
        <v>190</v>
      </c>
      <c r="G36" s="5" t="s">
        <v>137</v>
      </c>
      <c r="H36" s="5" t="s">
        <v>138</v>
      </c>
    </row>
    <row r="37" ht="22.5">
      <c r="A37" s="32" t="s">
        <v>191</v>
      </c>
      <c r="B37" s="14" t="s">
        <v>143</v>
      </c>
      <c r="C37" s="5" t="s">
        <v>144</v>
      </c>
      <c r="D37" s="5" t="s">
        <v>144</v>
      </c>
      <c r="E37" s="5"/>
      <c r="F37" s="58" t="s">
        <v>192</v>
      </c>
      <c r="G37" s="5" t="s">
        <v>137</v>
      </c>
      <c r="H37" s="5" t="s">
        <v>138</v>
      </c>
    </row>
    <row r="38" ht="33.75">
      <c r="A38" s="32" t="s">
        <v>193</v>
      </c>
      <c r="B38" s="14" t="s">
        <v>147</v>
      </c>
      <c r="C38" s="57">
        <v>46022</v>
      </c>
      <c r="D38" s="57">
        <v>46022</v>
      </c>
      <c r="E38" s="5"/>
      <c r="F38" s="58" t="s">
        <v>148</v>
      </c>
      <c r="G38" s="5" t="s">
        <v>137</v>
      </c>
      <c r="H38" s="5" t="s">
        <v>138</v>
      </c>
    </row>
    <row r="39" ht="22.5">
      <c r="A39" s="32" t="s">
        <v>194</v>
      </c>
      <c r="B39" s="14" t="s">
        <v>150</v>
      </c>
      <c r="C39" s="43"/>
      <c r="D39" s="43"/>
      <c r="E39" s="43"/>
      <c r="F39" s="43"/>
      <c r="G39" s="43"/>
      <c r="H39" s="43"/>
    </row>
    <row r="40" ht="33.75" customHeight="1">
      <c r="A40" s="32" t="s">
        <v>195</v>
      </c>
      <c r="B40" s="14" t="s">
        <v>196</v>
      </c>
      <c r="C40" s="57">
        <v>45716</v>
      </c>
      <c r="D40" s="57">
        <v>45715</v>
      </c>
      <c r="E40" s="5" t="s">
        <v>187</v>
      </c>
      <c r="F40" s="58" t="s">
        <v>154</v>
      </c>
      <c r="G40" s="5" t="s">
        <v>137</v>
      </c>
      <c r="H40" s="5" t="s">
        <v>138</v>
      </c>
    </row>
    <row r="41" ht="33.75">
      <c r="A41" s="32" t="s">
        <v>197</v>
      </c>
      <c r="B41" s="14" t="s">
        <v>156</v>
      </c>
      <c r="C41" s="57">
        <v>45747</v>
      </c>
      <c r="D41" s="57">
        <v>45743</v>
      </c>
      <c r="E41" s="5"/>
      <c r="F41" s="58" t="s">
        <v>198</v>
      </c>
      <c r="G41" s="5" t="s">
        <v>137</v>
      </c>
      <c r="H41" s="5" t="s">
        <v>138</v>
      </c>
    </row>
    <row r="42" ht="117.15000000000001" customHeight="1">
      <c r="A42" s="32" t="s">
        <v>199</v>
      </c>
      <c r="B42" s="14" t="s">
        <v>159</v>
      </c>
      <c r="C42" s="57">
        <v>45962</v>
      </c>
      <c r="D42" s="57">
        <v>45959</v>
      </c>
      <c r="E42" s="5"/>
      <c r="F42" s="58" t="s">
        <v>200</v>
      </c>
      <c r="G42" s="5" t="s">
        <v>137</v>
      </c>
      <c r="H42" s="5" t="s">
        <v>138</v>
      </c>
    </row>
    <row r="43" ht="150" customHeight="1">
      <c r="A43" s="32" t="s">
        <v>201</v>
      </c>
      <c r="B43" s="14" t="s">
        <v>162</v>
      </c>
      <c r="C43" s="57">
        <v>46022</v>
      </c>
      <c r="D43" s="57">
        <v>46022</v>
      </c>
      <c r="E43" s="5"/>
      <c r="F43" s="58" t="s">
        <v>202</v>
      </c>
      <c r="G43" s="5" t="s">
        <v>137</v>
      </c>
      <c r="H43" s="5" t="s">
        <v>138</v>
      </c>
    </row>
    <row r="44" ht="42" customHeight="1">
      <c r="A44" s="55" t="s">
        <v>203</v>
      </c>
      <c r="B44" s="55" t="s">
        <v>204</v>
      </c>
      <c r="C44" s="55"/>
      <c r="D44" s="55"/>
      <c r="E44" s="55"/>
      <c r="F44" s="55"/>
      <c r="G44" s="55"/>
      <c r="H44" s="55"/>
    </row>
    <row r="45" ht="33.75">
      <c r="A45" s="32" t="s">
        <v>205</v>
      </c>
      <c r="B45" s="56" t="s">
        <v>206</v>
      </c>
      <c r="C45" s="38"/>
      <c r="D45" s="38"/>
      <c r="E45" s="38"/>
      <c r="F45" s="38"/>
      <c r="G45" s="60" t="s">
        <v>137</v>
      </c>
      <c r="H45" s="38"/>
    </row>
    <row r="46" ht="32.850000000000001" customHeight="1">
      <c r="A46" s="32" t="s">
        <v>207</v>
      </c>
      <c r="B46" s="14" t="s">
        <v>208</v>
      </c>
      <c r="C46" s="57">
        <v>45944</v>
      </c>
      <c r="D46" s="57">
        <v>45791</v>
      </c>
      <c r="E46" s="5" t="s">
        <v>209</v>
      </c>
      <c r="F46" s="58" t="s">
        <v>210</v>
      </c>
      <c r="G46" s="5" t="s">
        <v>137</v>
      </c>
      <c r="H46" s="5" t="s">
        <v>138</v>
      </c>
    </row>
    <row r="47" ht="90">
      <c r="A47" s="61" t="s">
        <v>211</v>
      </c>
      <c r="B47" s="14" t="s">
        <v>212</v>
      </c>
      <c r="C47" s="57">
        <v>45960</v>
      </c>
      <c r="D47" s="57">
        <v>45792</v>
      </c>
      <c r="E47" s="5"/>
      <c r="F47" s="58" t="s">
        <v>213</v>
      </c>
      <c r="G47" s="5" t="s">
        <v>137</v>
      </c>
      <c r="H47" s="5" t="s">
        <v>138</v>
      </c>
    </row>
    <row r="48" ht="22.5">
      <c r="A48" s="32" t="s">
        <v>214</v>
      </c>
      <c r="B48" s="14" t="s">
        <v>215</v>
      </c>
      <c r="C48" s="57">
        <v>45990</v>
      </c>
      <c r="D48" s="57">
        <v>45881</v>
      </c>
      <c r="E48" s="5"/>
      <c r="F48" s="58" t="s">
        <v>216</v>
      </c>
      <c r="G48" s="5" t="s">
        <v>137</v>
      </c>
      <c r="H48" s="5" t="s">
        <v>138</v>
      </c>
    </row>
    <row r="49" ht="33.75">
      <c r="A49" s="32" t="s">
        <v>217</v>
      </c>
      <c r="B49" s="14" t="s">
        <v>147</v>
      </c>
      <c r="C49" s="57">
        <v>46022</v>
      </c>
      <c r="D49" s="57">
        <v>45831</v>
      </c>
      <c r="E49" s="5"/>
      <c r="F49" s="58" t="s">
        <v>218</v>
      </c>
      <c r="G49" s="5" t="s">
        <v>137</v>
      </c>
      <c r="H49" s="5" t="s">
        <v>138</v>
      </c>
    </row>
    <row r="50" ht="33.75">
      <c r="A50" s="61" t="s">
        <v>219</v>
      </c>
      <c r="B50" s="14" t="s">
        <v>220</v>
      </c>
      <c r="C50" s="43"/>
      <c r="D50" s="57"/>
      <c r="E50" s="53"/>
      <c r="F50" s="5"/>
      <c r="G50" s="5"/>
      <c r="H50" s="5"/>
    </row>
    <row r="51" ht="32.850000000000001" customHeight="1">
      <c r="A51" s="32" t="s">
        <v>221</v>
      </c>
      <c r="B51" s="14" t="s">
        <v>208</v>
      </c>
      <c r="C51" s="62">
        <v>45716</v>
      </c>
      <c r="D51" s="62">
        <v>45680</v>
      </c>
      <c r="E51" s="63" t="s">
        <v>222</v>
      </c>
      <c r="F51" s="58" t="s">
        <v>223</v>
      </c>
      <c r="G51" s="5" t="s">
        <v>137</v>
      </c>
      <c r="H51" s="5" t="s">
        <v>138</v>
      </c>
    </row>
    <row r="52" ht="90">
      <c r="A52" s="32" t="s">
        <v>224</v>
      </c>
      <c r="B52" s="14" t="s">
        <v>225</v>
      </c>
      <c r="C52" s="62">
        <v>45778</v>
      </c>
      <c r="D52" s="62">
        <v>45680</v>
      </c>
      <c r="E52" s="63"/>
      <c r="F52" s="58" t="s">
        <v>226</v>
      </c>
      <c r="G52" s="5" t="s">
        <v>137</v>
      </c>
      <c r="H52" s="5" t="s">
        <v>138</v>
      </c>
    </row>
    <row r="53" ht="22.5">
      <c r="A53" s="32" t="s">
        <v>227</v>
      </c>
      <c r="B53" s="14" t="s">
        <v>215</v>
      </c>
      <c r="C53" s="5" t="s">
        <v>144</v>
      </c>
      <c r="D53" s="5" t="s">
        <v>144</v>
      </c>
      <c r="E53" s="63"/>
      <c r="F53" s="58" t="s">
        <v>228</v>
      </c>
      <c r="G53" s="5" t="s">
        <v>137</v>
      </c>
      <c r="H53" s="5" t="s">
        <v>138</v>
      </c>
    </row>
    <row r="54" ht="33.75">
      <c r="A54" s="32" t="s">
        <v>229</v>
      </c>
      <c r="B54" s="14" t="s">
        <v>230</v>
      </c>
      <c r="C54" s="62">
        <v>46022</v>
      </c>
      <c r="D54" s="62">
        <v>46022</v>
      </c>
      <c r="E54" s="63"/>
      <c r="F54" s="58" t="s">
        <v>218</v>
      </c>
      <c r="G54" s="5" t="s">
        <v>137</v>
      </c>
      <c r="H54" s="5" t="s">
        <v>138</v>
      </c>
    </row>
    <row r="55" ht="39.75" customHeight="1">
      <c r="A55" s="55" t="s">
        <v>231</v>
      </c>
      <c r="B55" s="55" t="s">
        <v>232</v>
      </c>
      <c r="C55" s="55"/>
      <c r="D55" s="55"/>
      <c r="E55" s="55"/>
      <c r="F55" s="55"/>
      <c r="G55" s="55"/>
      <c r="H55" s="55"/>
    </row>
    <row r="56" ht="101.25" customHeight="1">
      <c r="A56" s="32" t="s">
        <v>233</v>
      </c>
      <c r="B56" s="56" t="s">
        <v>234</v>
      </c>
      <c r="C56" s="38"/>
      <c r="D56" s="38"/>
      <c r="E56" s="38"/>
      <c r="F56" s="38"/>
      <c r="G56" s="38"/>
      <c r="H56" s="38"/>
    </row>
    <row r="57" ht="43.5" customHeight="1">
      <c r="A57" s="32" t="s">
        <v>235</v>
      </c>
      <c r="B57" s="14" t="s">
        <v>208</v>
      </c>
      <c r="C57" s="57">
        <v>45948</v>
      </c>
      <c r="D57" s="57">
        <v>45744</v>
      </c>
      <c r="E57" s="5" t="s">
        <v>209</v>
      </c>
      <c r="F57" s="58" t="s">
        <v>236</v>
      </c>
      <c r="G57" s="5" t="s">
        <v>137</v>
      </c>
      <c r="H57" s="5" t="s">
        <v>138</v>
      </c>
    </row>
    <row r="58" ht="96" customHeight="1">
      <c r="A58" s="32" t="s">
        <v>237</v>
      </c>
      <c r="B58" s="14" t="s">
        <v>238</v>
      </c>
      <c r="C58" s="57">
        <v>45961</v>
      </c>
      <c r="D58" s="57">
        <v>45747</v>
      </c>
      <c r="E58" s="5"/>
      <c r="F58" s="58" t="s">
        <v>239</v>
      </c>
      <c r="G58" s="5" t="s">
        <v>137</v>
      </c>
      <c r="H58" s="5" t="s">
        <v>138</v>
      </c>
    </row>
    <row r="59" ht="33" customHeight="1">
      <c r="A59" s="32" t="s">
        <v>240</v>
      </c>
      <c r="B59" s="14" t="s">
        <v>241</v>
      </c>
      <c r="C59" s="57">
        <v>45962</v>
      </c>
      <c r="D59" s="57">
        <v>45747</v>
      </c>
      <c r="E59" s="5"/>
      <c r="F59" s="58" t="s">
        <v>242</v>
      </c>
      <c r="G59" s="5" t="s">
        <v>137</v>
      </c>
      <c r="H59" s="5" t="s">
        <v>138</v>
      </c>
    </row>
    <row r="60" ht="42" customHeight="1">
      <c r="A60" s="32" t="s">
        <v>243</v>
      </c>
      <c r="B60" s="14" t="s">
        <v>230</v>
      </c>
      <c r="C60" s="57">
        <v>46022</v>
      </c>
      <c r="D60" s="57">
        <v>45814</v>
      </c>
      <c r="E60" s="5"/>
      <c r="F60" s="58" t="s">
        <v>218</v>
      </c>
      <c r="G60" s="5" t="s">
        <v>137</v>
      </c>
      <c r="H60" s="5" t="s">
        <v>138</v>
      </c>
    </row>
    <row r="61" ht="35.25" customHeight="1">
      <c r="A61" s="55" t="s">
        <v>244</v>
      </c>
      <c r="B61" s="55" t="s">
        <v>245</v>
      </c>
      <c r="C61" s="55"/>
      <c r="D61" s="55"/>
      <c r="E61" s="55"/>
      <c r="F61" s="55"/>
      <c r="G61" s="55"/>
      <c r="H61" s="55"/>
    </row>
    <row r="62" ht="43.5" customHeight="1">
      <c r="A62" s="32" t="s">
        <v>246</v>
      </c>
      <c r="B62" s="56" t="s">
        <v>247</v>
      </c>
      <c r="C62" s="38"/>
      <c r="D62" s="38"/>
      <c r="E62" s="38"/>
      <c r="F62" s="38"/>
      <c r="G62" s="38"/>
      <c r="H62" s="38"/>
    </row>
    <row r="63" ht="39.75" customHeight="1">
      <c r="A63" s="32" t="s">
        <v>248</v>
      </c>
      <c r="B63" s="14" t="s">
        <v>196</v>
      </c>
      <c r="C63" s="57">
        <v>45716</v>
      </c>
      <c r="D63" s="57">
        <v>45711</v>
      </c>
      <c r="E63" s="5" t="s">
        <v>209</v>
      </c>
      <c r="F63" s="58" t="s">
        <v>249</v>
      </c>
      <c r="G63" s="5" t="s">
        <v>137</v>
      </c>
      <c r="H63" s="5" t="s">
        <v>138</v>
      </c>
    </row>
    <row r="64" ht="75" customHeight="1">
      <c r="A64" s="32" t="s">
        <v>250</v>
      </c>
      <c r="B64" s="14" t="s">
        <v>156</v>
      </c>
      <c r="C64" s="57" t="s">
        <v>251</v>
      </c>
      <c r="D64" s="57" t="s">
        <v>252</v>
      </c>
      <c r="E64" s="5"/>
      <c r="F64" s="58" t="s">
        <v>253</v>
      </c>
      <c r="G64" s="5" t="s">
        <v>137</v>
      </c>
      <c r="H64" s="5" t="s">
        <v>138</v>
      </c>
    </row>
    <row r="65" ht="108.75" customHeight="1">
      <c r="A65" s="32" t="s">
        <v>254</v>
      </c>
      <c r="B65" s="14" t="s">
        <v>159</v>
      </c>
      <c r="C65" s="57" t="s">
        <v>255</v>
      </c>
      <c r="D65" s="57" t="s">
        <v>256</v>
      </c>
      <c r="E65" s="5"/>
      <c r="F65" s="58" t="s">
        <v>257</v>
      </c>
      <c r="G65" s="5" t="s">
        <v>137</v>
      </c>
      <c r="H65" s="5" t="s">
        <v>138</v>
      </c>
    </row>
    <row r="66" ht="167.25" customHeight="1">
      <c r="A66" s="32" t="s">
        <v>258</v>
      </c>
      <c r="B66" s="14" t="s">
        <v>162</v>
      </c>
      <c r="C66" s="57">
        <v>46022</v>
      </c>
      <c r="D66" s="57">
        <v>46022</v>
      </c>
      <c r="E66" s="5"/>
      <c r="F66" s="58" t="s">
        <v>259</v>
      </c>
      <c r="G66" s="5" t="s">
        <v>137</v>
      </c>
      <c r="H66" s="5" t="s">
        <v>138</v>
      </c>
    </row>
    <row r="67" ht="31.5" customHeight="1">
      <c r="A67" s="55" t="s">
        <v>260</v>
      </c>
      <c r="B67" s="55" t="s">
        <v>261</v>
      </c>
      <c r="C67" s="55"/>
      <c r="D67" s="55"/>
      <c r="E67" s="55"/>
      <c r="F67" s="55"/>
      <c r="G67" s="55"/>
      <c r="H67" s="55"/>
    </row>
    <row r="68" ht="40.5" customHeight="1">
      <c r="A68" s="32" t="s">
        <v>262</v>
      </c>
      <c r="B68" s="56" t="s">
        <v>263</v>
      </c>
      <c r="C68" s="60" t="s">
        <v>46</v>
      </c>
      <c r="D68" s="60" t="s">
        <v>46</v>
      </c>
      <c r="E68" s="38"/>
      <c r="F68" s="38"/>
      <c r="G68" s="38"/>
      <c r="H68" s="38"/>
    </row>
    <row r="69" ht="120">
      <c r="A69" s="5" t="s">
        <v>264</v>
      </c>
      <c r="B69" s="45" t="s">
        <v>265</v>
      </c>
      <c r="C69" s="5" t="s">
        <v>46</v>
      </c>
      <c r="D69" s="5" t="s">
        <v>46</v>
      </c>
      <c r="E69" s="5" t="s">
        <v>266</v>
      </c>
      <c r="F69" s="5" t="s">
        <v>267</v>
      </c>
      <c r="G69" s="5"/>
      <c r="H69" s="5" t="s">
        <v>138</v>
      </c>
    </row>
    <row r="70" ht="12">
      <c r="A70" s="6"/>
    </row>
    <row r="71" ht="12">
      <c r="A71" s="6"/>
    </row>
    <row r="72" ht="12">
      <c r="A72" s="6"/>
      <c r="G72" s="64" t="s">
        <v>268</v>
      </c>
      <c r="H72" s="64">
        <f>8/8*100</f>
        <v>100</v>
      </c>
    </row>
    <row r="73" ht="12">
      <c r="A73" s="6"/>
      <c r="G73" s="64" t="s">
        <v>269</v>
      </c>
      <c r="H73" s="64">
        <f t="shared" ref="H73:H74" si="12">4/4*100</f>
        <v>100</v>
      </c>
    </row>
    <row r="74" ht="12">
      <c r="A74" s="6"/>
      <c r="G74" s="64" t="s">
        <v>270</v>
      </c>
      <c r="H74" s="64">
        <f t="shared" si="12"/>
        <v>100</v>
      </c>
    </row>
    <row r="75" ht="12">
      <c r="A75" s="6"/>
      <c r="G75" s="64" t="s">
        <v>271</v>
      </c>
      <c r="H75" s="64">
        <f t="shared" ref="H75:H76" si="13">8/8*100</f>
        <v>100</v>
      </c>
    </row>
    <row r="76" ht="12">
      <c r="A76" s="6"/>
      <c r="G76" s="64" t="s">
        <v>272</v>
      </c>
      <c r="H76" s="64">
        <f t="shared" si="13"/>
        <v>100</v>
      </c>
    </row>
    <row r="77" ht="12">
      <c r="A77" s="6"/>
      <c r="G77" s="64" t="s">
        <v>273</v>
      </c>
      <c r="H77" s="64">
        <f t="shared" ref="H77:H78" si="14">4/4*100</f>
        <v>100</v>
      </c>
    </row>
    <row r="78" ht="12">
      <c r="A78" s="6"/>
      <c r="G78" s="64" t="s">
        <v>274</v>
      </c>
      <c r="H78" s="64">
        <f t="shared" si="14"/>
        <v>100</v>
      </c>
    </row>
    <row r="79" ht="12">
      <c r="A79" s="6"/>
      <c r="G79" s="64" t="s">
        <v>275</v>
      </c>
      <c r="H79" s="64">
        <f>1/1*100</f>
        <v>100</v>
      </c>
    </row>
    <row r="80" ht="12">
      <c r="A80" s="6"/>
    </row>
  </sheetData>
  <mergeCells count="28">
    <mergeCell ref="A1:H1"/>
    <mergeCell ref="A5:H5"/>
    <mergeCell ref="B6:H6"/>
    <mergeCell ref="C8:H8"/>
    <mergeCell ref="E9:E12"/>
    <mergeCell ref="C13:H13"/>
    <mergeCell ref="E14:E17"/>
    <mergeCell ref="B18:H18"/>
    <mergeCell ref="C20:H20"/>
    <mergeCell ref="E21:E24"/>
    <mergeCell ref="B25:H25"/>
    <mergeCell ref="C26:H26"/>
    <mergeCell ref="C27:H27"/>
    <mergeCell ref="E28:E31"/>
    <mergeCell ref="B32:H32"/>
    <mergeCell ref="C33:H33"/>
    <mergeCell ref="C34:H34"/>
    <mergeCell ref="E35:E38"/>
    <mergeCell ref="C39:H39"/>
    <mergeCell ref="E40:E43"/>
    <mergeCell ref="B44:H44"/>
    <mergeCell ref="E46:E49"/>
    <mergeCell ref="E51:E54"/>
    <mergeCell ref="B55:H55"/>
    <mergeCell ref="E57:E60"/>
    <mergeCell ref="B61:H61"/>
    <mergeCell ref="E63:E66"/>
    <mergeCell ref="B67:H67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FB7E34"/>
    <outlinePr applyStyles="0" summaryBelow="1" summaryRight="1" showOutlineSymbols="1"/>
    <pageSetUpPr autoPageBreaks="1" fitToPage="0"/>
  </sheetPr>
  <sheetViews>
    <sheetView showFormulas="0" showGridLines="1" showRowColHeaders="1" showZeros="1" view="normal" zoomScale="100" workbookViewId="0">
      <selection activeCell="P21" activeCellId="0" sqref="P21"/>
    </sheetView>
  </sheetViews>
  <sheetFormatPr defaultColWidth="9.1484375" defaultRowHeight="14.25"/>
  <cols>
    <col customWidth="0" min="1" max="1" style="1" width="9.1300000000000008"/>
    <col customWidth="1" min="2" max="2" style="1" width="19.850000000000001"/>
    <col customWidth="0" min="3" max="1024" style="1" width="9.1300000000000008"/>
  </cols>
  <sheetData>
    <row r="3" ht="15" customHeight="1">
      <c r="A3" s="41" t="s">
        <v>276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ht="17.2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ht="12">
      <c r="A5" s="42" t="s">
        <v>277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ht="15.75" customHeight="1">
      <c r="A6" s="41" t="s">
        <v>70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ht="12"/>
    <row r="8" ht="60" customHeight="1">
      <c r="A8" s="32" t="s">
        <v>54</v>
      </c>
      <c r="B8" s="32" t="s">
        <v>71</v>
      </c>
      <c r="C8" s="32" t="s">
        <v>72</v>
      </c>
      <c r="D8" s="32" t="s">
        <v>73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 t="s">
        <v>74</v>
      </c>
      <c r="P8" s="32" t="s">
        <v>75</v>
      </c>
    </row>
    <row r="9" ht="12">
      <c r="A9" s="32"/>
      <c r="B9" s="32"/>
      <c r="C9" s="32"/>
      <c r="D9" s="14" t="s">
        <v>76</v>
      </c>
      <c r="E9" s="14" t="s">
        <v>77</v>
      </c>
      <c r="F9" s="14" t="s">
        <v>78</v>
      </c>
      <c r="G9" s="14" t="s">
        <v>79</v>
      </c>
      <c r="H9" s="14" t="s">
        <v>80</v>
      </c>
      <c r="I9" s="14" t="s">
        <v>81</v>
      </c>
      <c r="J9" s="14" t="s">
        <v>82</v>
      </c>
      <c r="K9" s="14" t="s">
        <v>83</v>
      </c>
      <c r="L9" s="14" t="s">
        <v>84</v>
      </c>
      <c r="M9" s="14" t="s">
        <v>85</v>
      </c>
      <c r="N9" s="14" t="s">
        <v>86</v>
      </c>
      <c r="O9" s="32"/>
      <c r="P9" s="32"/>
    </row>
    <row r="10" ht="12">
      <c r="A10" s="65">
        <v>1</v>
      </c>
      <c r="B10" s="66">
        <v>2</v>
      </c>
      <c r="C10" s="66">
        <v>3</v>
      </c>
      <c r="D10" s="66">
        <v>4</v>
      </c>
      <c r="E10" s="65">
        <v>5</v>
      </c>
      <c r="F10" s="65">
        <v>6</v>
      </c>
      <c r="G10" s="65">
        <v>7</v>
      </c>
      <c r="H10" s="65">
        <v>8</v>
      </c>
      <c r="I10" s="65">
        <v>9</v>
      </c>
      <c r="J10" s="65">
        <v>10</v>
      </c>
      <c r="K10" s="65">
        <v>11</v>
      </c>
      <c r="L10" s="65">
        <v>12</v>
      </c>
      <c r="M10" s="65">
        <v>13</v>
      </c>
      <c r="N10" s="65">
        <v>14</v>
      </c>
      <c r="O10" s="65">
        <v>15</v>
      </c>
      <c r="P10" s="33"/>
    </row>
    <row r="11" ht="12" customHeight="1">
      <c r="A11" s="37">
        <v>1</v>
      </c>
      <c r="B11" s="45" t="s">
        <v>278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ht="12">
      <c r="A12" s="37"/>
      <c r="B12" s="14" t="s">
        <v>88</v>
      </c>
      <c r="C12" s="32" t="s">
        <v>89</v>
      </c>
      <c r="D12" s="32" t="s">
        <v>46</v>
      </c>
      <c r="E12" s="32" t="s">
        <v>46</v>
      </c>
      <c r="F12" s="32" t="s">
        <v>46</v>
      </c>
      <c r="G12" s="32" t="s">
        <v>46</v>
      </c>
      <c r="H12" s="32" t="s">
        <v>46</v>
      </c>
      <c r="I12" s="32" t="s">
        <v>46</v>
      </c>
      <c r="J12" s="32" t="s">
        <v>46</v>
      </c>
      <c r="K12" s="32" t="s">
        <v>46</v>
      </c>
      <c r="L12" s="32" t="s">
        <v>46</v>
      </c>
      <c r="M12" s="32" t="s">
        <v>46</v>
      </c>
      <c r="N12" s="13">
        <v>40</v>
      </c>
      <c r="O12" s="13">
        <v>40</v>
      </c>
      <c r="P12" s="13"/>
    </row>
    <row r="13" ht="21.75" customHeight="1">
      <c r="A13" s="37"/>
      <c r="B13" s="14" t="s">
        <v>90</v>
      </c>
      <c r="C13" s="32" t="s">
        <v>89</v>
      </c>
      <c r="D13" s="32" t="s">
        <v>46</v>
      </c>
      <c r="E13" s="32" t="s">
        <v>46</v>
      </c>
      <c r="F13" s="32" t="s">
        <v>46</v>
      </c>
      <c r="G13" s="32" t="s">
        <v>46</v>
      </c>
      <c r="H13" s="32" t="s">
        <v>46</v>
      </c>
      <c r="I13" s="32" t="s">
        <v>46</v>
      </c>
      <c r="J13" s="32" t="s">
        <v>46</v>
      </c>
      <c r="K13" s="32" t="s">
        <v>46</v>
      </c>
      <c r="L13" s="32" t="s">
        <v>46</v>
      </c>
      <c r="M13" s="32" t="s">
        <v>46</v>
      </c>
      <c r="N13" s="13">
        <v>77</v>
      </c>
      <c r="O13" s="13">
        <v>77</v>
      </c>
      <c r="P13" s="13">
        <f>O13/O12*100</f>
        <v>192.5</v>
      </c>
    </row>
    <row r="14" ht="24.75" customHeight="1">
      <c r="A14" s="37">
        <v>2</v>
      </c>
      <c r="B14" s="45" t="s">
        <v>279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ht="12">
      <c r="A15" s="37"/>
      <c r="B15" s="14" t="s">
        <v>88</v>
      </c>
      <c r="C15" s="32" t="s">
        <v>89</v>
      </c>
      <c r="D15" s="32" t="s">
        <v>46</v>
      </c>
      <c r="E15" s="32" t="s">
        <v>46</v>
      </c>
      <c r="F15" s="32" t="s">
        <v>46</v>
      </c>
      <c r="G15" s="32" t="s">
        <v>46</v>
      </c>
      <c r="H15" s="32" t="s">
        <v>46</v>
      </c>
      <c r="I15" s="32" t="s">
        <v>46</v>
      </c>
      <c r="J15" s="32" t="s">
        <v>46</v>
      </c>
      <c r="K15" s="32" t="s">
        <v>46</v>
      </c>
      <c r="L15" s="32" t="s">
        <v>46</v>
      </c>
      <c r="M15" s="32" t="s">
        <v>46</v>
      </c>
      <c r="N15" s="13">
        <v>45</v>
      </c>
      <c r="O15" s="13">
        <v>45</v>
      </c>
      <c r="P15" s="13"/>
    </row>
    <row r="16" ht="12">
      <c r="A16" s="37"/>
      <c r="B16" s="14" t="s">
        <v>90</v>
      </c>
      <c r="C16" s="32" t="s">
        <v>89</v>
      </c>
      <c r="D16" s="32" t="s">
        <v>46</v>
      </c>
      <c r="E16" s="32" t="s">
        <v>46</v>
      </c>
      <c r="F16" s="32" t="s">
        <v>46</v>
      </c>
      <c r="G16" s="32" t="s">
        <v>46</v>
      </c>
      <c r="H16" s="32" t="s">
        <v>46</v>
      </c>
      <c r="I16" s="32" t="s">
        <v>46</v>
      </c>
      <c r="J16" s="32" t="s">
        <v>46</v>
      </c>
      <c r="K16" s="32" t="s">
        <v>46</v>
      </c>
      <c r="L16" s="32" t="s">
        <v>46</v>
      </c>
      <c r="M16" s="32" t="s">
        <v>46</v>
      </c>
      <c r="N16" s="13">
        <v>49</v>
      </c>
      <c r="O16" s="13">
        <v>49</v>
      </c>
      <c r="P16" s="67">
        <f>O16/O15*100</f>
        <v>108.888888888889</v>
      </c>
    </row>
    <row r="17" ht="22.5">
      <c r="A17" s="37">
        <v>3</v>
      </c>
      <c r="B17" s="45" t="s">
        <v>280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ht="15" customHeight="1">
      <c r="A18" s="37"/>
      <c r="B18" s="14" t="s">
        <v>88</v>
      </c>
      <c r="C18" s="32" t="s">
        <v>281</v>
      </c>
      <c r="D18" s="32" t="s">
        <v>46</v>
      </c>
      <c r="E18" s="32" t="s">
        <v>46</v>
      </c>
      <c r="F18" s="32" t="s">
        <v>46</v>
      </c>
      <c r="G18" s="32" t="s">
        <v>46</v>
      </c>
      <c r="H18" s="32" t="s">
        <v>46</v>
      </c>
      <c r="I18" s="32" t="s">
        <v>46</v>
      </c>
      <c r="J18" s="32" t="s">
        <v>46</v>
      </c>
      <c r="K18" s="32" t="s">
        <v>46</v>
      </c>
      <c r="L18" s="32" t="s">
        <v>46</v>
      </c>
      <c r="M18" s="32" t="s">
        <v>46</v>
      </c>
      <c r="N18" s="13">
        <v>3000</v>
      </c>
      <c r="O18" s="13">
        <v>3000</v>
      </c>
      <c r="P18" s="13"/>
    </row>
    <row r="19" ht="15" customHeight="1">
      <c r="A19" s="37"/>
      <c r="B19" s="14" t="s">
        <v>90</v>
      </c>
      <c r="C19" s="32" t="s">
        <v>281</v>
      </c>
      <c r="D19" s="32" t="s">
        <v>46</v>
      </c>
      <c r="E19" s="32" t="s">
        <v>46</v>
      </c>
      <c r="F19" s="32" t="s">
        <v>46</v>
      </c>
      <c r="G19" s="32" t="s">
        <v>46</v>
      </c>
      <c r="H19" s="32" t="s">
        <v>46</v>
      </c>
      <c r="I19" s="32" t="s">
        <v>46</v>
      </c>
      <c r="J19" s="32" t="s">
        <v>46</v>
      </c>
      <c r="K19" s="32" t="s">
        <v>46</v>
      </c>
      <c r="L19" s="32" t="s">
        <v>46</v>
      </c>
      <c r="M19" s="32" t="s">
        <v>46</v>
      </c>
      <c r="N19" s="13">
        <v>1000</v>
      </c>
      <c r="O19" s="13">
        <v>1000</v>
      </c>
      <c r="P19" s="13">
        <f>O19/O18*100</f>
        <v>33.3333333333333</v>
      </c>
    </row>
    <row r="21" ht="15" customHeight="1">
      <c r="O21" s="68" t="s">
        <v>282</v>
      </c>
      <c r="P21" s="68">
        <v>100</v>
      </c>
    </row>
    <row r="22" ht="12">
      <c r="O22" s="68" t="s">
        <v>283</v>
      </c>
      <c r="P22" s="68">
        <v>100</v>
      </c>
    </row>
    <row r="23" ht="15" customHeight="1">
      <c r="O23" s="68" t="s">
        <v>284</v>
      </c>
      <c r="P23" s="69">
        <f>P19/1</f>
        <v>33.3333333333333</v>
      </c>
    </row>
  </sheetData>
  <mergeCells count="15">
    <mergeCell ref="A3:P4"/>
    <mergeCell ref="A5:P5"/>
    <mergeCell ref="A6:P6"/>
    <mergeCell ref="A8:A9"/>
    <mergeCell ref="B8:B9"/>
    <mergeCell ref="C8:C9"/>
    <mergeCell ref="D8:N8"/>
    <mergeCell ref="O8:O9"/>
    <mergeCell ref="P8:P9"/>
    <mergeCell ref="A11:A13"/>
    <mergeCell ref="B11:P11"/>
    <mergeCell ref="A14:A16"/>
    <mergeCell ref="B14:P14"/>
    <mergeCell ref="A17:A19"/>
    <mergeCell ref="B17:P17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FB7E34"/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16" zoomScale="100" workbookViewId="0">
      <selection activeCell="L17" activeCellId="0" sqref="L17"/>
    </sheetView>
  </sheetViews>
  <sheetFormatPr defaultColWidth="9.1484375" defaultRowHeight="14.25"/>
  <cols>
    <col customWidth="0" min="1" max="1" style="1" width="9.1300000000000008"/>
    <col customWidth="1" min="2" max="2" style="1" width="22.140000000000001"/>
    <col customWidth="1" min="3" max="3" style="1" width="19.300000000000001"/>
    <col customWidth="1" min="4" max="4" style="1" width="18.710000000000001"/>
    <col customWidth="1" min="5" max="5" style="1" width="16.289999999999999"/>
    <col customWidth="1" min="6" max="6" style="1" width="30.140000000000001"/>
    <col customWidth="1" min="7" max="7" style="1" width="11.57"/>
    <col customWidth="0" min="8" max="1024" style="1" width="9.1300000000000008"/>
  </cols>
  <sheetData>
    <row r="1" ht="12">
      <c r="A1" s="6" t="s">
        <v>117</v>
      </c>
      <c r="B1" s="6"/>
      <c r="C1" s="6"/>
      <c r="D1" s="6"/>
      <c r="E1" s="6"/>
      <c r="F1" s="6"/>
      <c r="G1" s="6"/>
      <c r="H1" s="6"/>
    </row>
    <row r="3" ht="97.5" customHeight="1">
      <c r="A3" s="5" t="s">
        <v>118</v>
      </c>
      <c r="B3" s="5" t="s">
        <v>119</v>
      </c>
      <c r="C3" s="5" t="s">
        <v>120</v>
      </c>
      <c r="D3" s="5" t="s">
        <v>121</v>
      </c>
      <c r="E3" s="5" t="s">
        <v>122</v>
      </c>
      <c r="F3" s="5" t="s">
        <v>123</v>
      </c>
      <c r="G3" s="5" t="s">
        <v>124</v>
      </c>
      <c r="H3" s="5" t="s">
        <v>285</v>
      </c>
    </row>
    <row r="4" ht="12">
      <c r="A4" s="13">
        <v>1</v>
      </c>
      <c r="B4" s="14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</row>
    <row r="5" ht="21" customHeight="1">
      <c r="A5" s="43" t="s">
        <v>286</v>
      </c>
      <c r="B5" s="43"/>
      <c r="C5" s="43"/>
      <c r="D5" s="43"/>
      <c r="E5" s="43"/>
      <c r="F5" s="43"/>
      <c r="G5" s="43"/>
      <c r="H5" s="43"/>
    </row>
    <row r="6" ht="12" customHeight="1">
      <c r="A6" s="13" t="s">
        <v>287</v>
      </c>
      <c r="B6" s="44" t="s">
        <v>288</v>
      </c>
      <c r="C6" s="44"/>
      <c r="D6" s="44"/>
      <c r="E6" s="44"/>
      <c r="F6" s="44"/>
      <c r="G6" s="44"/>
      <c r="H6" s="13"/>
    </row>
    <row r="7" ht="50.25" customHeight="1">
      <c r="A7" s="70" t="s">
        <v>129</v>
      </c>
      <c r="B7" s="14" t="s">
        <v>130</v>
      </c>
      <c r="C7" s="13"/>
      <c r="D7" s="13"/>
      <c r="E7" s="13"/>
      <c r="F7" s="13"/>
      <c r="G7" s="13"/>
      <c r="H7" s="13"/>
    </row>
    <row r="8" ht="45">
      <c r="A8" s="71" t="s">
        <v>131</v>
      </c>
      <c r="B8" s="72" t="s">
        <v>289</v>
      </c>
      <c r="C8" s="73">
        <v>45658</v>
      </c>
      <c r="D8" s="73">
        <v>45658</v>
      </c>
      <c r="E8" s="74" t="s">
        <v>290</v>
      </c>
      <c r="F8" s="75" t="s">
        <v>291</v>
      </c>
      <c r="G8" s="76" t="s">
        <v>137</v>
      </c>
      <c r="H8" s="77" t="s">
        <v>138</v>
      </c>
    </row>
    <row r="9" ht="33.75">
      <c r="A9" s="71" t="s">
        <v>149</v>
      </c>
      <c r="B9" s="72" t="s">
        <v>292</v>
      </c>
      <c r="C9" s="73">
        <v>45778</v>
      </c>
      <c r="D9" s="73">
        <v>45747</v>
      </c>
      <c r="E9" s="74" t="s">
        <v>290</v>
      </c>
      <c r="F9" s="75" t="s">
        <v>293</v>
      </c>
      <c r="G9" s="76" t="s">
        <v>137</v>
      </c>
      <c r="H9" s="77" t="s">
        <v>138</v>
      </c>
    </row>
    <row r="10" ht="45">
      <c r="A10" s="78" t="s">
        <v>294</v>
      </c>
      <c r="B10" s="79" t="s">
        <v>295</v>
      </c>
      <c r="C10" s="80">
        <v>45991</v>
      </c>
      <c r="D10" s="80">
        <v>45883</v>
      </c>
      <c r="E10" s="81" t="s">
        <v>296</v>
      </c>
      <c r="F10" s="82" t="s">
        <v>297</v>
      </c>
      <c r="G10" s="76" t="s">
        <v>137</v>
      </c>
      <c r="H10" s="77" t="s">
        <v>138</v>
      </c>
    </row>
    <row r="11" ht="58.5" customHeight="1">
      <c r="A11" s="13" t="s">
        <v>298</v>
      </c>
      <c r="B11" s="14" t="s">
        <v>299</v>
      </c>
      <c r="C11" s="57">
        <v>46022</v>
      </c>
      <c r="D11" s="57">
        <v>46022</v>
      </c>
      <c r="E11" s="83" t="s">
        <v>300</v>
      </c>
      <c r="F11" s="82" t="s">
        <v>301</v>
      </c>
      <c r="G11" s="84" t="s">
        <v>137</v>
      </c>
      <c r="H11" s="85" t="s">
        <v>138</v>
      </c>
    </row>
    <row r="12" ht="33" customHeight="1">
      <c r="A12" s="13" t="s">
        <v>164</v>
      </c>
      <c r="B12" s="45" t="s">
        <v>302</v>
      </c>
      <c r="C12" s="45"/>
      <c r="D12" s="45"/>
      <c r="E12" s="45"/>
      <c r="F12" s="45"/>
      <c r="G12" s="45"/>
      <c r="H12" s="13"/>
    </row>
    <row r="13" ht="33.75">
      <c r="A13" s="70" t="s">
        <v>166</v>
      </c>
      <c r="B13" s="14" t="s">
        <v>178</v>
      </c>
      <c r="C13" s="13"/>
      <c r="D13" s="13"/>
      <c r="E13" s="13"/>
      <c r="F13" s="13"/>
      <c r="G13" s="13"/>
      <c r="H13" s="13"/>
    </row>
    <row r="14" ht="45">
      <c r="A14" s="86" t="s">
        <v>168</v>
      </c>
      <c r="B14" s="87" t="s">
        <v>289</v>
      </c>
      <c r="C14" s="88">
        <v>45658</v>
      </c>
      <c r="D14" s="88">
        <v>45658</v>
      </c>
      <c r="E14" s="89" t="s">
        <v>290</v>
      </c>
      <c r="F14" s="75" t="s">
        <v>291</v>
      </c>
      <c r="G14" s="84" t="s">
        <v>137</v>
      </c>
      <c r="H14" s="85" t="s">
        <v>138</v>
      </c>
    </row>
    <row r="15" ht="33.75">
      <c r="A15" s="86" t="s">
        <v>303</v>
      </c>
      <c r="B15" s="87" t="s">
        <v>292</v>
      </c>
      <c r="C15" s="88">
        <v>45778</v>
      </c>
      <c r="D15" s="88">
        <v>45747</v>
      </c>
      <c r="E15" s="89" t="s">
        <v>290</v>
      </c>
      <c r="F15" s="75" t="s">
        <v>304</v>
      </c>
      <c r="G15" s="84" t="s">
        <v>137</v>
      </c>
      <c r="H15" s="85" t="s">
        <v>138</v>
      </c>
    </row>
    <row r="16" ht="45">
      <c r="A16" s="13" t="s">
        <v>305</v>
      </c>
      <c r="B16" s="14" t="s">
        <v>295</v>
      </c>
      <c r="C16" s="57">
        <v>45991</v>
      </c>
      <c r="D16" s="57">
        <v>45986</v>
      </c>
      <c r="E16" s="14" t="s">
        <v>296</v>
      </c>
      <c r="F16" s="82" t="s">
        <v>306</v>
      </c>
      <c r="G16" s="84" t="s">
        <v>137</v>
      </c>
      <c r="H16" s="85" t="s">
        <v>138</v>
      </c>
    </row>
    <row r="17" ht="69.75" customHeight="1">
      <c r="A17" s="13" t="s">
        <v>307</v>
      </c>
      <c r="B17" s="14" t="s">
        <v>299</v>
      </c>
      <c r="C17" s="57">
        <v>46022</v>
      </c>
      <c r="D17" s="57">
        <v>46022</v>
      </c>
      <c r="E17" s="83" t="s">
        <v>300</v>
      </c>
      <c r="F17" s="82" t="s">
        <v>308</v>
      </c>
      <c r="G17" s="84" t="s">
        <v>137</v>
      </c>
      <c r="H17" s="85" t="s">
        <v>138</v>
      </c>
    </row>
    <row r="18" ht="22.5">
      <c r="A18" s="13" t="s">
        <v>175</v>
      </c>
      <c r="B18" s="45" t="s">
        <v>309</v>
      </c>
      <c r="C18" s="45"/>
      <c r="D18" s="45"/>
      <c r="E18" s="45"/>
      <c r="F18" s="45"/>
      <c r="G18" s="45"/>
      <c r="H18" s="13"/>
    </row>
    <row r="19" ht="22.5">
      <c r="A19" s="70" t="s">
        <v>177</v>
      </c>
      <c r="B19" s="14" t="s">
        <v>310</v>
      </c>
      <c r="C19" s="13"/>
      <c r="D19" s="13"/>
      <c r="E19" s="13"/>
      <c r="F19" s="13"/>
      <c r="G19" s="13"/>
      <c r="H19" s="13"/>
    </row>
    <row r="20" ht="45">
      <c r="A20" s="86" t="s">
        <v>179</v>
      </c>
      <c r="B20" s="87" t="s">
        <v>289</v>
      </c>
      <c r="C20" s="88">
        <v>45658</v>
      </c>
      <c r="D20" s="88">
        <v>45658</v>
      </c>
      <c r="E20" s="89" t="s">
        <v>290</v>
      </c>
      <c r="F20" s="75" t="s">
        <v>291</v>
      </c>
      <c r="G20" s="84" t="s">
        <v>137</v>
      </c>
      <c r="H20" s="85" t="s">
        <v>138</v>
      </c>
    </row>
    <row r="21" ht="55.5" customHeight="1">
      <c r="A21" s="86" t="s">
        <v>311</v>
      </c>
      <c r="B21" s="89" t="s">
        <v>312</v>
      </c>
      <c r="C21" s="88">
        <v>45778</v>
      </c>
      <c r="D21" s="88">
        <v>45761</v>
      </c>
      <c r="E21" s="89" t="s">
        <v>290</v>
      </c>
      <c r="F21" s="90" t="s">
        <v>313</v>
      </c>
      <c r="G21" s="84" t="s">
        <v>137</v>
      </c>
      <c r="H21" s="85" t="s">
        <v>138</v>
      </c>
    </row>
    <row r="22" ht="93" customHeight="1">
      <c r="A22" s="13" t="s">
        <v>314</v>
      </c>
      <c r="B22" s="83" t="s">
        <v>295</v>
      </c>
      <c r="C22" s="57">
        <v>45991</v>
      </c>
      <c r="D22" s="57">
        <v>45960</v>
      </c>
      <c r="E22" s="14" t="s">
        <v>296</v>
      </c>
      <c r="F22" s="82" t="s">
        <v>315</v>
      </c>
      <c r="G22" s="84" t="s">
        <v>137</v>
      </c>
      <c r="H22" s="85" t="s">
        <v>138</v>
      </c>
    </row>
    <row r="23" ht="90">
      <c r="A23" s="13" t="s">
        <v>316</v>
      </c>
      <c r="B23" s="83" t="s">
        <v>299</v>
      </c>
      <c r="C23" s="57">
        <v>46022</v>
      </c>
      <c r="D23" s="57">
        <v>46022</v>
      </c>
      <c r="E23" s="83" t="s">
        <v>300</v>
      </c>
      <c r="F23" s="82" t="s">
        <v>317</v>
      </c>
      <c r="G23" s="84" t="s">
        <v>137</v>
      </c>
      <c r="H23" s="85" t="s">
        <v>138</v>
      </c>
    </row>
    <row r="24" ht="12">
      <c r="B24" s="31"/>
    </row>
    <row r="26" ht="12">
      <c r="G26" s="64" t="s">
        <v>318</v>
      </c>
      <c r="H26" s="64">
        <f t="shared" ref="H26:H28" si="15">4/4*100</f>
        <v>100</v>
      </c>
    </row>
    <row r="27" ht="12">
      <c r="G27" s="64" t="s">
        <v>319</v>
      </c>
      <c r="H27" s="64">
        <f t="shared" si="15"/>
        <v>100</v>
      </c>
    </row>
    <row r="28" ht="12">
      <c r="A28" s="91"/>
      <c r="G28" s="64" t="s">
        <v>320</v>
      </c>
      <c r="H28" s="64">
        <f t="shared" si="15"/>
        <v>100</v>
      </c>
    </row>
  </sheetData>
  <mergeCells count="5">
    <mergeCell ref="A1:H1"/>
    <mergeCell ref="A5:H5"/>
    <mergeCell ref="B6:G6"/>
    <mergeCell ref="B12:G12"/>
    <mergeCell ref="B18:G18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0070C0"/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B1" zoomScale="100" workbookViewId="0">
      <selection activeCell="B20" activeCellId="0" sqref="B20"/>
    </sheetView>
  </sheetViews>
  <sheetFormatPr defaultColWidth="9.1484375" defaultRowHeight="15"/>
  <cols>
    <col customWidth="0" min="1" max="1" style="1" width="9.1300000000000008"/>
    <col customWidth="1" min="2" max="2" style="1" width="19.850000000000001"/>
    <col customWidth="0" min="3" max="16" style="1" width="9.1300000000000008"/>
    <col customWidth="1" min="17" max="17" style="1" width="22.280000000000001"/>
    <col customWidth="0" min="18" max="1024" style="1" width="9.1300000000000008"/>
  </cols>
  <sheetData>
    <row r="3" ht="15" customHeight="1">
      <c r="A3" s="41" t="s">
        <v>321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ht="17.2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ht="12">
      <c r="A5" s="92"/>
      <c r="B5" s="42" t="s">
        <v>322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ht="15.75" customHeight="1">
      <c r="A6" s="41" t="s">
        <v>70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ht="12"/>
    <row r="8" ht="60" customHeight="1">
      <c r="A8" s="32" t="s">
        <v>54</v>
      </c>
      <c r="B8" s="32" t="s">
        <v>71</v>
      </c>
      <c r="C8" s="32" t="s">
        <v>72</v>
      </c>
      <c r="D8" s="32" t="s">
        <v>73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 t="s">
        <v>74</v>
      </c>
      <c r="P8" s="32" t="s">
        <v>75</v>
      </c>
    </row>
    <row r="9" ht="12">
      <c r="A9" s="32"/>
      <c r="B9" s="32"/>
      <c r="C9" s="32"/>
      <c r="D9" s="14" t="s">
        <v>76</v>
      </c>
      <c r="E9" s="14" t="s">
        <v>77</v>
      </c>
      <c r="F9" s="14" t="s">
        <v>78</v>
      </c>
      <c r="G9" s="14" t="s">
        <v>79</v>
      </c>
      <c r="H9" s="14" t="s">
        <v>80</v>
      </c>
      <c r="I9" s="14" t="s">
        <v>81</v>
      </c>
      <c r="J9" s="14" t="s">
        <v>82</v>
      </c>
      <c r="K9" s="14" t="s">
        <v>83</v>
      </c>
      <c r="L9" s="14" t="s">
        <v>84</v>
      </c>
      <c r="M9" s="14" t="s">
        <v>85</v>
      </c>
      <c r="N9" s="14" t="s">
        <v>86</v>
      </c>
      <c r="O9" s="32"/>
      <c r="P9" s="32"/>
    </row>
    <row r="10" ht="12">
      <c r="A10" s="13">
        <v>1</v>
      </c>
      <c r="B10" s="14">
        <v>2</v>
      </c>
      <c r="C10" s="14">
        <v>3</v>
      </c>
      <c r="D10" s="14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/>
    </row>
    <row r="11" ht="12" customHeight="1">
      <c r="A11" s="37">
        <v>1</v>
      </c>
      <c r="B11" s="44" t="s">
        <v>323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ht="12">
      <c r="A12" s="37"/>
      <c r="B12" s="14" t="s">
        <v>88</v>
      </c>
      <c r="C12" s="14" t="s">
        <v>89</v>
      </c>
      <c r="D12" s="5" t="s">
        <v>46</v>
      </c>
      <c r="E12" s="5" t="s">
        <v>46</v>
      </c>
      <c r="F12" s="5" t="s">
        <v>46</v>
      </c>
      <c r="G12" s="5" t="s">
        <v>46</v>
      </c>
      <c r="H12" s="5" t="s">
        <v>46</v>
      </c>
      <c r="I12" s="5" t="s">
        <v>46</v>
      </c>
      <c r="J12" s="5" t="s">
        <v>46</v>
      </c>
      <c r="K12" s="5" t="s">
        <v>46</v>
      </c>
      <c r="L12" s="5" t="s">
        <v>46</v>
      </c>
      <c r="M12" s="5" t="s">
        <v>46</v>
      </c>
      <c r="N12" s="13">
        <v>2</v>
      </c>
      <c r="O12" s="13">
        <v>2</v>
      </c>
      <c r="P12" s="13"/>
    </row>
    <row r="13" ht="12">
      <c r="A13" s="37"/>
      <c r="B13" s="14" t="s">
        <v>90</v>
      </c>
      <c r="C13" s="14" t="s">
        <v>89</v>
      </c>
      <c r="D13" s="5" t="s">
        <v>46</v>
      </c>
      <c r="E13" s="5" t="s">
        <v>46</v>
      </c>
      <c r="F13" s="5" t="s">
        <v>46</v>
      </c>
      <c r="G13" s="5" t="s">
        <v>46</v>
      </c>
      <c r="H13" s="5" t="s">
        <v>46</v>
      </c>
      <c r="I13" s="5" t="s">
        <v>46</v>
      </c>
      <c r="J13" s="5" t="s">
        <v>46</v>
      </c>
      <c r="K13" s="5" t="s">
        <v>46</v>
      </c>
      <c r="L13" s="5" t="s">
        <v>46</v>
      </c>
      <c r="M13" s="5" t="s">
        <v>46</v>
      </c>
      <c r="N13" s="13">
        <v>3</v>
      </c>
      <c r="O13" s="13">
        <f>N13</f>
        <v>3</v>
      </c>
      <c r="P13" s="13">
        <v>100</v>
      </c>
    </row>
    <row r="14" ht="12" customHeight="1">
      <c r="A14" s="37">
        <v>2</v>
      </c>
      <c r="B14" s="44" t="s">
        <v>324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ht="12">
      <c r="A15" s="37"/>
      <c r="B15" s="14" t="s">
        <v>88</v>
      </c>
      <c r="C15" s="14" t="s">
        <v>89</v>
      </c>
      <c r="D15" s="5" t="s">
        <v>46</v>
      </c>
      <c r="E15" s="5" t="s">
        <v>46</v>
      </c>
      <c r="F15" s="5" t="s">
        <v>46</v>
      </c>
      <c r="G15" s="5" t="s">
        <v>46</v>
      </c>
      <c r="H15" s="5" t="s">
        <v>46</v>
      </c>
      <c r="I15" s="5" t="s">
        <v>46</v>
      </c>
      <c r="J15" s="5" t="s">
        <v>46</v>
      </c>
      <c r="K15" s="5" t="s">
        <v>46</v>
      </c>
      <c r="L15" s="5" t="s">
        <v>46</v>
      </c>
      <c r="M15" s="5" t="s">
        <v>46</v>
      </c>
      <c r="N15" s="13">
        <v>2</v>
      </c>
      <c r="O15" s="13">
        <v>2</v>
      </c>
      <c r="P15" s="13"/>
    </row>
    <row r="16" ht="12">
      <c r="A16" s="37"/>
      <c r="B16" s="14" t="s">
        <v>90</v>
      </c>
      <c r="C16" s="14" t="s">
        <v>89</v>
      </c>
      <c r="D16" s="5" t="s">
        <v>46</v>
      </c>
      <c r="E16" s="5" t="s">
        <v>46</v>
      </c>
      <c r="F16" s="5" t="s">
        <v>46</v>
      </c>
      <c r="G16" s="5" t="s">
        <v>46</v>
      </c>
      <c r="H16" s="5" t="s">
        <v>46</v>
      </c>
      <c r="I16" s="5" t="s">
        <v>46</v>
      </c>
      <c r="J16" s="5" t="s">
        <v>46</v>
      </c>
      <c r="K16" s="5" t="s">
        <v>46</v>
      </c>
      <c r="L16" s="5" t="s">
        <v>46</v>
      </c>
      <c r="M16" s="5" t="s">
        <v>46</v>
      </c>
      <c r="N16" s="13">
        <v>23</v>
      </c>
      <c r="O16" s="13">
        <v>23</v>
      </c>
      <c r="P16" s="13">
        <v>100</v>
      </c>
    </row>
    <row r="17" ht="12" customHeight="1">
      <c r="A17" s="37">
        <v>3</v>
      </c>
      <c r="B17" s="44" t="s">
        <v>325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ht="12">
      <c r="A18" s="37"/>
      <c r="B18" s="14" t="s">
        <v>88</v>
      </c>
      <c r="C18" s="14" t="s">
        <v>89</v>
      </c>
      <c r="D18" s="5" t="s">
        <v>46</v>
      </c>
      <c r="E18" s="5" t="s">
        <v>46</v>
      </c>
      <c r="F18" s="5" t="s">
        <v>46</v>
      </c>
      <c r="G18" s="5" t="s">
        <v>46</v>
      </c>
      <c r="H18" s="5" t="s">
        <v>46</v>
      </c>
      <c r="I18" s="5" t="s">
        <v>46</v>
      </c>
      <c r="J18" s="5" t="s">
        <v>46</v>
      </c>
      <c r="K18" s="5" t="s">
        <v>46</v>
      </c>
      <c r="L18" s="5" t="s">
        <v>46</v>
      </c>
      <c r="M18" s="5" t="s">
        <v>46</v>
      </c>
      <c r="N18" s="13">
        <v>1</v>
      </c>
      <c r="O18" s="13">
        <v>1</v>
      </c>
      <c r="P18" s="13"/>
    </row>
    <row r="19" ht="12">
      <c r="A19" s="37"/>
      <c r="B19" s="14" t="s">
        <v>90</v>
      </c>
      <c r="C19" s="14" t="s">
        <v>89</v>
      </c>
      <c r="D19" s="5" t="s">
        <v>46</v>
      </c>
      <c r="E19" s="5" t="s">
        <v>46</v>
      </c>
      <c r="F19" s="5" t="s">
        <v>46</v>
      </c>
      <c r="G19" s="5" t="s">
        <v>46</v>
      </c>
      <c r="H19" s="5" t="s">
        <v>46</v>
      </c>
      <c r="I19" s="5" t="s">
        <v>46</v>
      </c>
      <c r="J19" s="5" t="s">
        <v>46</v>
      </c>
      <c r="K19" s="5" t="s">
        <v>46</v>
      </c>
      <c r="L19" s="5" t="s">
        <v>46</v>
      </c>
      <c r="M19" s="5" t="s">
        <v>46</v>
      </c>
      <c r="N19" s="13">
        <v>0</v>
      </c>
      <c r="O19" s="13">
        <f>N19</f>
        <v>0</v>
      </c>
      <c r="P19" s="13">
        <f>O19/O18*100</f>
        <v>0</v>
      </c>
    </row>
    <row r="20" ht="12" customHeight="1">
      <c r="A20" s="37">
        <v>4</v>
      </c>
      <c r="B20" s="44" t="s">
        <v>326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ht="12">
      <c r="A21" s="37"/>
      <c r="B21" s="14" t="s">
        <v>88</v>
      </c>
      <c r="C21" s="14" t="s">
        <v>89</v>
      </c>
      <c r="D21" s="5" t="s">
        <v>46</v>
      </c>
      <c r="E21" s="5" t="s">
        <v>46</v>
      </c>
      <c r="F21" s="5" t="s">
        <v>46</v>
      </c>
      <c r="G21" s="5" t="s">
        <v>46</v>
      </c>
      <c r="H21" s="5" t="s">
        <v>46</v>
      </c>
      <c r="I21" s="5" t="s">
        <v>46</v>
      </c>
      <c r="J21" s="5" t="s">
        <v>46</v>
      </c>
      <c r="K21" s="5" t="s">
        <v>46</v>
      </c>
      <c r="L21" s="5" t="s">
        <v>46</v>
      </c>
      <c r="M21" s="5" t="s">
        <v>46</v>
      </c>
      <c r="N21" s="13">
        <v>0</v>
      </c>
      <c r="O21" s="13">
        <f t="shared" ref="O21:O22" si="16">N21</f>
        <v>0</v>
      </c>
      <c r="P21" s="13"/>
    </row>
    <row r="22" ht="12">
      <c r="A22" s="37"/>
      <c r="B22" s="14" t="s">
        <v>90</v>
      </c>
      <c r="C22" s="14" t="s">
        <v>89</v>
      </c>
      <c r="D22" s="5" t="s">
        <v>46</v>
      </c>
      <c r="E22" s="5" t="s">
        <v>46</v>
      </c>
      <c r="F22" s="5" t="s">
        <v>46</v>
      </c>
      <c r="G22" s="5" t="s">
        <v>46</v>
      </c>
      <c r="H22" s="5" t="s">
        <v>46</v>
      </c>
      <c r="I22" s="5" t="s">
        <v>46</v>
      </c>
      <c r="J22" s="5" t="s">
        <v>46</v>
      </c>
      <c r="K22" s="5" t="s">
        <v>46</v>
      </c>
      <c r="L22" s="5" t="s">
        <v>46</v>
      </c>
      <c r="M22" s="5" t="s">
        <v>46</v>
      </c>
      <c r="N22" s="13">
        <v>1</v>
      </c>
      <c r="O22" s="13">
        <f t="shared" si="16"/>
        <v>1</v>
      </c>
      <c r="P22" s="13">
        <v>100</v>
      </c>
    </row>
    <row r="24" ht="12"/>
    <row r="25" ht="15">
      <c r="O25" s="93" t="s">
        <v>282</v>
      </c>
      <c r="P25" s="94">
        <f>P13</f>
        <v>100</v>
      </c>
    </row>
    <row r="26" ht="15">
      <c r="O26" s="93" t="s">
        <v>283</v>
      </c>
      <c r="P26" s="94">
        <f>P16</f>
        <v>100</v>
      </c>
    </row>
    <row r="27" ht="15" customHeight="1">
      <c r="O27" s="93" t="s">
        <v>284</v>
      </c>
      <c r="P27" s="94">
        <f>P19</f>
        <v>0</v>
      </c>
    </row>
    <row r="28" ht="15" customHeight="1">
      <c r="O28" s="93" t="s">
        <v>327</v>
      </c>
      <c r="P28" s="94">
        <f>P22</f>
        <v>100</v>
      </c>
    </row>
    <row r="29" ht="15" customHeight="1">
      <c r="O29" s="93" t="s">
        <v>328</v>
      </c>
      <c r="P29" s="94">
        <f>P13</f>
        <v>100</v>
      </c>
    </row>
    <row r="31" ht="12"/>
    <row r="32" ht="12"/>
  </sheetData>
  <mergeCells count="17">
    <mergeCell ref="A3:P4"/>
    <mergeCell ref="B5:P5"/>
    <mergeCell ref="A6:P6"/>
    <mergeCell ref="A8:A9"/>
    <mergeCell ref="B8:B9"/>
    <mergeCell ref="C8:C9"/>
    <mergeCell ref="D8:N8"/>
    <mergeCell ref="O8:O9"/>
    <mergeCell ref="P8:P9"/>
    <mergeCell ref="A11:A13"/>
    <mergeCell ref="B11:P11"/>
    <mergeCell ref="A14:A16"/>
    <mergeCell ref="B14:P14"/>
    <mergeCell ref="A17:A19"/>
    <mergeCell ref="B17:P17"/>
    <mergeCell ref="A20:A22"/>
    <mergeCell ref="B20:P20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0070C0"/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1" zoomScale="100" workbookViewId="0">
      <selection activeCell="B27" activeCellId="0" sqref="B27"/>
    </sheetView>
  </sheetViews>
  <sheetFormatPr defaultColWidth="9.1484375" defaultRowHeight="14.25"/>
  <cols>
    <col customWidth="1" min="1" max="1" style="1" width="10.289999999999999"/>
    <col customWidth="1" min="2" max="8" style="1" width="21.710000000000001"/>
    <col customWidth="0" min="9" max="1024" style="1" width="9.1300000000000008"/>
  </cols>
  <sheetData>
    <row r="1" ht="14.25">
      <c r="A1" s="6" t="s">
        <v>117</v>
      </c>
      <c r="B1" s="6"/>
      <c r="C1" s="6"/>
      <c r="D1" s="6"/>
      <c r="E1" s="6"/>
      <c r="F1" s="6"/>
      <c r="G1" s="6"/>
      <c r="H1" s="6"/>
    </row>
    <row r="2" ht="14.25">
      <c r="A2" s="95"/>
      <c r="B2" s="95"/>
      <c r="C2" s="95"/>
      <c r="D2" s="95"/>
      <c r="E2" s="95"/>
      <c r="F2" s="95"/>
      <c r="G2" s="95"/>
      <c r="H2" s="95"/>
    </row>
    <row r="3" ht="33.75">
      <c r="A3" s="14" t="s">
        <v>118</v>
      </c>
      <c r="B3" s="14" t="s">
        <v>119</v>
      </c>
      <c r="C3" s="14" t="s">
        <v>120</v>
      </c>
      <c r="D3" s="14" t="s">
        <v>121</v>
      </c>
      <c r="E3" s="14" t="s">
        <v>122</v>
      </c>
      <c r="F3" s="14" t="s">
        <v>123</v>
      </c>
      <c r="G3" s="14" t="s">
        <v>124</v>
      </c>
      <c r="H3" s="14" t="s">
        <v>125</v>
      </c>
    </row>
    <row r="4" ht="14.25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</row>
    <row r="5" ht="14.25" customHeight="1">
      <c r="A5" s="5" t="s">
        <v>329</v>
      </c>
      <c r="B5" s="5"/>
      <c r="C5" s="5"/>
      <c r="D5" s="5"/>
      <c r="E5" s="5"/>
      <c r="F5" s="5"/>
      <c r="G5" s="5"/>
      <c r="H5" s="5"/>
    </row>
    <row r="6" ht="29.25" customHeight="1">
      <c r="A6" s="5" t="s">
        <v>127</v>
      </c>
      <c r="B6" s="25" t="s">
        <v>330</v>
      </c>
      <c r="C6" s="25"/>
      <c r="D6" s="25"/>
      <c r="E6" s="25"/>
      <c r="F6" s="25"/>
      <c r="G6" s="25"/>
      <c r="H6" s="25"/>
    </row>
    <row r="7" ht="45">
      <c r="A7" s="96" t="s">
        <v>127</v>
      </c>
      <c r="B7" s="97" t="s">
        <v>331</v>
      </c>
      <c r="C7" s="98"/>
      <c r="D7" s="98"/>
      <c r="E7" s="98"/>
      <c r="F7" s="98"/>
      <c r="G7" s="98"/>
      <c r="H7" s="98"/>
    </row>
    <row r="8" ht="54.75" customHeight="1">
      <c r="A8" s="96" t="s">
        <v>129</v>
      </c>
      <c r="B8" s="14" t="s">
        <v>332</v>
      </c>
      <c r="C8" s="99">
        <v>45689</v>
      </c>
      <c r="D8" s="99">
        <v>45700</v>
      </c>
      <c r="E8" s="5" t="s">
        <v>333</v>
      </c>
      <c r="F8" s="5" t="s">
        <v>334</v>
      </c>
      <c r="G8" s="7"/>
      <c r="H8" s="5" t="s">
        <v>46</v>
      </c>
    </row>
    <row r="9" ht="90">
      <c r="A9" s="96" t="s">
        <v>335</v>
      </c>
      <c r="B9" s="100" t="s">
        <v>336</v>
      </c>
      <c r="C9" s="99">
        <v>45717</v>
      </c>
      <c r="D9" s="99">
        <v>45712</v>
      </c>
      <c r="E9" s="5"/>
      <c r="F9" s="5" t="s">
        <v>337</v>
      </c>
      <c r="G9" s="7"/>
      <c r="H9" s="5" t="s">
        <v>138</v>
      </c>
    </row>
    <row r="10" ht="67.5">
      <c r="A10" s="96" t="s">
        <v>338</v>
      </c>
      <c r="B10" s="100" t="s">
        <v>339</v>
      </c>
      <c r="C10" s="99">
        <v>45992</v>
      </c>
      <c r="D10" s="57">
        <v>45966</v>
      </c>
      <c r="E10" s="5"/>
      <c r="F10" s="5" t="s">
        <v>340</v>
      </c>
      <c r="G10" s="7"/>
      <c r="H10" s="5" t="s">
        <v>138</v>
      </c>
    </row>
    <row r="11" ht="67.5">
      <c r="A11" s="96" t="s">
        <v>341</v>
      </c>
      <c r="B11" s="100" t="s">
        <v>342</v>
      </c>
      <c r="C11" s="99">
        <v>46016</v>
      </c>
      <c r="D11" s="57">
        <v>45968</v>
      </c>
      <c r="E11" s="5"/>
      <c r="F11" s="5" t="s">
        <v>343</v>
      </c>
      <c r="G11" s="7"/>
      <c r="H11" s="5" t="s">
        <v>138</v>
      </c>
    </row>
    <row r="12" ht="45">
      <c r="A12" s="96" t="s">
        <v>344</v>
      </c>
      <c r="B12" s="14" t="s">
        <v>332</v>
      </c>
      <c r="C12" s="99">
        <v>45689</v>
      </c>
      <c r="D12" s="57">
        <v>45825</v>
      </c>
      <c r="E12" s="5"/>
      <c r="F12" s="5" t="s">
        <v>334</v>
      </c>
      <c r="G12" s="7"/>
      <c r="H12" s="5" t="s">
        <v>345</v>
      </c>
    </row>
    <row r="13" ht="90">
      <c r="A13" s="96" t="s">
        <v>346</v>
      </c>
      <c r="B13" s="100" t="s">
        <v>336</v>
      </c>
      <c r="C13" s="99">
        <v>45717</v>
      </c>
      <c r="D13" s="57">
        <v>45838</v>
      </c>
      <c r="E13" s="5"/>
      <c r="F13" s="5" t="s">
        <v>347</v>
      </c>
      <c r="G13" s="7"/>
      <c r="H13" s="5" t="s">
        <v>46</v>
      </c>
    </row>
    <row r="14" ht="67.5">
      <c r="A14" s="96" t="s">
        <v>348</v>
      </c>
      <c r="B14" s="100" t="s">
        <v>339</v>
      </c>
      <c r="C14" s="99">
        <v>45992</v>
      </c>
      <c r="D14" s="57">
        <v>45897</v>
      </c>
      <c r="E14" s="5"/>
      <c r="F14" s="5" t="s">
        <v>349</v>
      </c>
      <c r="G14" s="7"/>
      <c r="H14" s="5" t="s">
        <v>138</v>
      </c>
    </row>
    <row r="15" ht="67.5">
      <c r="A15" s="96" t="s">
        <v>350</v>
      </c>
      <c r="B15" s="100" t="s">
        <v>342</v>
      </c>
      <c r="C15" s="99">
        <v>46016</v>
      </c>
      <c r="D15" s="57">
        <v>45904</v>
      </c>
      <c r="E15" s="5"/>
      <c r="F15" s="5" t="s">
        <v>351</v>
      </c>
      <c r="G15" s="7"/>
      <c r="H15" s="5" t="s">
        <v>138</v>
      </c>
    </row>
    <row r="16" ht="45">
      <c r="A16" s="96" t="s">
        <v>352</v>
      </c>
      <c r="B16" s="100" t="s">
        <v>332</v>
      </c>
      <c r="C16" s="99">
        <v>45689</v>
      </c>
      <c r="D16" s="62" t="s">
        <v>353</v>
      </c>
      <c r="E16" s="5"/>
      <c r="F16" s="5" t="s">
        <v>334</v>
      </c>
      <c r="G16" s="7"/>
      <c r="H16" s="5" t="s">
        <v>138</v>
      </c>
    </row>
    <row r="17" ht="90">
      <c r="A17" s="96" t="s">
        <v>354</v>
      </c>
      <c r="B17" s="100" t="s">
        <v>336</v>
      </c>
      <c r="C17" s="99">
        <v>45717</v>
      </c>
      <c r="D17" s="57">
        <v>45516</v>
      </c>
      <c r="E17" s="5"/>
      <c r="F17" s="5" t="s">
        <v>355</v>
      </c>
      <c r="G17" s="7"/>
      <c r="H17" s="5" t="s">
        <v>138</v>
      </c>
    </row>
    <row r="18" ht="67.5">
      <c r="A18" s="96" t="s">
        <v>356</v>
      </c>
      <c r="B18" s="100" t="s">
        <v>339</v>
      </c>
      <c r="C18" s="99">
        <v>45992</v>
      </c>
      <c r="D18" s="57">
        <v>45814</v>
      </c>
      <c r="E18" s="5"/>
      <c r="F18" s="5" t="s">
        <v>357</v>
      </c>
      <c r="G18" s="7"/>
      <c r="H18" s="5" t="s">
        <v>138</v>
      </c>
    </row>
    <row r="19" ht="67.5">
      <c r="A19" s="96" t="s">
        <v>358</v>
      </c>
      <c r="B19" s="100" t="s">
        <v>342</v>
      </c>
      <c r="C19" s="99">
        <v>46016</v>
      </c>
      <c r="D19" s="57">
        <v>45825</v>
      </c>
      <c r="E19" s="5"/>
      <c r="F19" s="5" t="s">
        <v>359</v>
      </c>
      <c r="G19" s="7"/>
      <c r="H19" s="5" t="s">
        <v>138</v>
      </c>
    </row>
    <row r="20" ht="24.75" customHeight="1">
      <c r="A20" s="5" t="s">
        <v>164</v>
      </c>
      <c r="B20" s="101" t="s">
        <v>360</v>
      </c>
      <c r="C20" s="101"/>
      <c r="D20" s="101"/>
      <c r="E20" s="101"/>
      <c r="F20" s="101"/>
      <c r="G20" s="101"/>
      <c r="H20" s="101"/>
    </row>
    <row r="21" ht="45">
      <c r="A21" s="96" t="s">
        <v>166</v>
      </c>
      <c r="B21" s="56" t="s">
        <v>361</v>
      </c>
      <c r="C21" s="56"/>
      <c r="D21" s="102"/>
      <c r="E21" s="56"/>
      <c r="F21" s="46"/>
      <c r="G21" s="46"/>
      <c r="H21" s="46"/>
    </row>
    <row r="22" ht="45" customHeight="1">
      <c r="A22" s="96" t="s">
        <v>168</v>
      </c>
      <c r="B22" s="14" t="s">
        <v>362</v>
      </c>
      <c r="C22" s="99">
        <v>45689</v>
      </c>
      <c r="D22" s="57">
        <v>45835</v>
      </c>
      <c r="E22" s="5" t="s">
        <v>333</v>
      </c>
      <c r="F22" s="5" t="s">
        <v>334</v>
      </c>
      <c r="G22" s="7"/>
      <c r="H22" s="5" t="s">
        <v>46</v>
      </c>
    </row>
    <row r="23" ht="78.75">
      <c r="A23" s="96" t="s">
        <v>303</v>
      </c>
      <c r="B23" s="14" t="s">
        <v>363</v>
      </c>
      <c r="C23" s="99">
        <v>45717</v>
      </c>
      <c r="D23" s="57">
        <v>45846</v>
      </c>
      <c r="E23" s="5"/>
      <c r="F23" s="5" t="s">
        <v>364</v>
      </c>
      <c r="G23" s="103"/>
      <c r="H23" s="5" t="s">
        <v>46</v>
      </c>
    </row>
    <row r="24" ht="78.75">
      <c r="A24" s="96" t="s">
        <v>305</v>
      </c>
      <c r="B24" s="14" t="s">
        <v>365</v>
      </c>
      <c r="C24" s="99">
        <v>45992</v>
      </c>
      <c r="D24" s="57">
        <v>45912</v>
      </c>
      <c r="E24" s="5"/>
      <c r="F24" s="5" t="s">
        <v>366</v>
      </c>
      <c r="G24" s="103"/>
      <c r="H24" s="5" t="s">
        <v>138</v>
      </c>
    </row>
    <row r="25" ht="67.5">
      <c r="A25" s="96" t="s">
        <v>307</v>
      </c>
      <c r="B25" s="14" t="s">
        <v>367</v>
      </c>
      <c r="C25" s="99">
        <v>46016</v>
      </c>
      <c r="D25" s="57">
        <v>45919</v>
      </c>
      <c r="E25" s="5"/>
      <c r="F25" s="5" t="s">
        <v>368</v>
      </c>
      <c r="G25" s="103"/>
      <c r="H25" s="5" t="s">
        <v>138</v>
      </c>
    </row>
    <row r="26" ht="22.5" customHeight="1">
      <c r="A26" s="5" t="s">
        <v>175</v>
      </c>
      <c r="B26" s="104" t="s">
        <v>369</v>
      </c>
      <c r="C26" s="104"/>
      <c r="D26" s="104"/>
      <c r="E26" s="104"/>
      <c r="F26" s="104"/>
      <c r="G26" s="104"/>
      <c r="H26" s="104"/>
    </row>
    <row r="27" ht="56.25">
      <c r="A27" s="96" t="s">
        <v>177</v>
      </c>
      <c r="B27" s="105" t="s">
        <v>370</v>
      </c>
      <c r="C27" s="46"/>
      <c r="D27" s="46"/>
      <c r="E27" s="46"/>
      <c r="F27" s="46"/>
      <c r="G27" s="46"/>
      <c r="H27" s="46"/>
    </row>
    <row r="28" ht="45" customHeight="1">
      <c r="A28" s="5" t="s">
        <v>179</v>
      </c>
      <c r="B28" s="14" t="s">
        <v>371</v>
      </c>
      <c r="C28" s="99">
        <v>45689</v>
      </c>
      <c r="D28" s="106">
        <v>46034</v>
      </c>
      <c r="E28" s="5" t="s">
        <v>333</v>
      </c>
      <c r="F28" s="5" t="s">
        <v>334</v>
      </c>
      <c r="G28" s="7"/>
      <c r="H28" s="107" t="s">
        <v>138</v>
      </c>
    </row>
    <row r="29" ht="78.75">
      <c r="A29" s="5" t="s">
        <v>311</v>
      </c>
      <c r="B29" s="14" t="s">
        <v>372</v>
      </c>
      <c r="C29" s="99">
        <v>45778</v>
      </c>
      <c r="D29" s="106">
        <v>46077</v>
      </c>
      <c r="E29" s="5"/>
      <c r="F29" s="5" t="s">
        <v>373</v>
      </c>
      <c r="G29" s="103"/>
      <c r="H29" s="5" t="s">
        <v>138</v>
      </c>
    </row>
    <row r="30" ht="72" customHeight="1">
      <c r="A30" s="5" t="s">
        <v>314</v>
      </c>
      <c r="B30" s="14" t="s">
        <v>365</v>
      </c>
      <c r="C30" s="99">
        <v>45992</v>
      </c>
      <c r="D30" s="107" t="s">
        <v>46</v>
      </c>
      <c r="E30" s="5"/>
      <c r="F30" s="45" t="s">
        <v>374</v>
      </c>
      <c r="G30" s="5" t="s">
        <v>375</v>
      </c>
      <c r="H30" s="5" t="s">
        <v>138</v>
      </c>
    </row>
    <row r="31" ht="22.5">
      <c r="A31" s="5" t="s">
        <v>316</v>
      </c>
      <c r="B31" s="14" t="s">
        <v>376</v>
      </c>
      <c r="C31" s="99">
        <v>46016</v>
      </c>
      <c r="D31" s="107" t="s">
        <v>46</v>
      </c>
      <c r="E31" s="5"/>
      <c r="F31" s="45" t="s">
        <v>377</v>
      </c>
      <c r="G31" s="5"/>
      <c r="H31" s="5" t="s">
        <v>138</v>
      </c>
    </row>
    <row r="32" ht="25.5" customHeight="1">
      <c r="A32" s="43" t="s">
        <v>181</v>
      </c>
      <c r="B32" s="55" t="s">
        <v>378</v>
      </c>
      <c r="C32" s="55"/>
      <c r="D32" s="55"/>
      <c r="E32" s="55"/>
      <c r="F32" s="55"/>
      <c r="G32" s="55"/>
      <c r="H32" s="55"/>
    </row>
    <row r="33" ht="33.75">
      <c r="A33" s="43" t="s">
        <v>183</v>
      </c>
      <c r="B33" s="32" t="s">
        <v>379</v>
      </c>
      <c r="C33" s="13"/>
      <c r="D33" s="13"/>
      <c r="E33" s="13"/>
      <c r="F33" s="13"/>
      <c r="G33" s="13"/>
      <c r="H33" s="13"/>
    </row>
    <row r="34" ht="57.75" customHeight="1">
      <c r="A34" s="43" t="s">
        <v>185</v>
      </c>
      <c r="B34" s="14" t="s">
        <v>362</v>
      </c>
      <c r="C34" s="99">
        <v>45689</v>
      </c>
      <c r="D34" s="106">
        <v>45862</v>
      </c>
      <c r="E34" s="5" t="s">
        <v>333</v>
      </c>
      <c r="F34" s="5" t="s">
        <v>334</v>
      </c>
      <c r="G34" s="7"/>
      <c r="H34" s="107" t="s">
        <v>46</v>
      </c>
    </row>
    <row r="35" ht="86.25" customHeight="1">
      <c r="A35" s="43" t="s">
        <v>194</v>
      </c>
      <c r="B35" s="14" t="s">
        <v>363</v>
      </c>
      <c r="C35" s="99">
        <v>45778</v>
      </c>
      <c r="D35" s="106">
        <v>45876</v>
      </c>
      <c r="E35" s="5"/>
      <c r="F35" s="5" t="s">
        <v>380</v>
      </c>
      <c r="G35" s="7"/>
      <c r="H35" s="107" t="s">
        <v>46</v>
      </c>
    </row>
    <row r="36" ht="69" customHeight="1">
      <c r="A36" s="57" t="s">
        <v>381</v>
      </c>
      <c r="B36" s="14" t="s">
        <v>365</v>
      </c>
      <c r="C36" s="99">
        <v>45992</v>
      </c>
      <c r="D36" s="108">
        <v>46020</v>
      </c>
      <c r="E36" s="5"/>
      <c r="F36" s="32" t="s">
        <v>382</v>
      </c>
      <c r="G36" s="7"/>
      <c r="H36" s="107" t="s">
        <v>46</v>
      </c>
    </row>
    <row r="37" ht="77.25" customHeight="1">
      <c r="A37" s="43" t="s">
        <v>383</v>
      </c>
      <c r="B37" s="14" t="s">
        <v>367</v>
      </c>
      <c r="C37" s="99">
        <v>46016</v>
      </c>
      <c r="D37" s="108">
        <v>46021</v>
      </c>
      <c r="E37" s="5"/>
      <c r="F37" s="5" t="s">
        <v>384</v>
      </c>
      <c r="G37" s="7"/>
      <c r="H37" s="107" t="s">
        <v>46</v>
      </c>
    </row>
    <row r="38" ht="14.25">
      <c r="G38" s="68" t="s">
        <v>318</v>
      </c>
      <c r="H38" s="68">
        <f>9/12*100</f>
        <v>75</v>
      </c>
    </row>
    <row r="39" ht="14.25">
      <c r="G39" s="68" t="s">
        <v>319</v>
      </c>
      <c r="H39" s="68">
        <f t="shared" ref="H39:H40" si="17">2/4*100</f>
        <v>50</v>
      </c>
    </row>
    <row r="40" ht="14.25">
      <c r="G40" s="68" t="s">
        <v>320</v>
      </c>
      <c r="H40" s="68">
        <f t="shared" si="17"/>
        <v>50</v>
      </c>
    </row>
    <row r="41" ht="14.25">
      <c r="G41" s="109" t="s">
        <v>385</v>
      </c>
      <c r="H41" s="109">
        <f>0/4*100</f>
        <v>0</v>
      </c>
    </row>
  </sheetData>
  <mergeCells count="14">
    <mergeCell ref="A1:H1"/>
    <mergeCell ref="A5:H5"/>
    <mergeCell ref="B6:H6"/>
    <mergeCell ref="E8:E19"/>
    <mergeCell ref="G8:G11"/>
    <mergeCell ref="G12:G15"/>
    <mergeCell ref="G16:G19"/>
    <mergeCell ref="B20:H20"/>
    <mergeCell ref="E22:E25"/>
    <mergeCell ref="B26:H26"/>
    <mergeCell ref="E28:E31"/>
    <mergeCell ref="G30:G31"/>
    <mergeCell ref="B32:H32"/>
    <mergeCell ref="E34:E37"/>
  </mergeCells>
  <printOptions headings="0" gridLines="0" horizontalCentered="0" verticalCentered="0"/>
  <pageMargins left="0.70069444444444395" right="0.70069444444444395" top="0.75208333333333299" bottom="0.75208333333333299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E134FB"/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B4" zoomScale="100" workbookViewId="0">
      <selection activeCell="R28" activeCellId="0" sqref="R28"/>
    </sheetView>
  </sheetViews>
  <sheetFormatPr defaultColWidth="9.1484375" defaultRowHeight="14.25"/>
  <cols>
    <col customWidth="0" min="1" max="1" style="1" width="9.1300000000000008"/>
    <col customWidth="1" min="2" max="2" style="1" width="19.850000000000001"/>
    <col customWidth="0" min="3" max="1024" style="1" width="9.1300000000000008"/>
  </cols>
  <sheetData>
    <row r="3" ht="15" customHeight="1">
      <c r="A3" s="41" t="s">
        <v>386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ht="17.2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ht="12">
      <c r="A5" s="42" t="s">
        <v>387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ht="15.75" customHeight="1">
      <c r="A6" s="2" t="s">
        <v>70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12"/>
    <row r="8" ht="60" customHeight="1">
      <c r="A8" s="32" t="s">
        <v>54</v>
      </c>
      <c r="B8" s="32" t="s">
        <v>71</v>
      </c>
      <c r="C8" s="32" t="s">
        <v>72</v>
      </c>
      <c r="D8" s="32" t="s">
        <v>73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 t="s">
        <v>74</v>
      </c>
      <c r="P8" s="32" t="s">
        <v>75</v>
      </c>
    </row>
    <row r="9" ht="12">
      <c r="A9" s="32"/>
      <c r="B9" s="32"/>
      <c r="C9" s="32"/>
      <c r="D9" s="14" t="s">
        <v>76</v>
      </c>
      <c r="E9" s="14" t="s">
        <v>77</v>
      </c>
      <c r="F9" s="14" t="s">
        <v>78</v>
      </c>
      <c r="G9" s="14" t="s">
        <v>79</v>
      </c>
      <c r="H9" s="14" t="s">
        <v>80</v>
      </c>
      <c r="I9" s="14" t="s">
        <v>81</v>
      </c>
      <c r="J9" s="14" t="s">
        <v>82</v>
      </c>
      <c r="K9" s="14" t="s">
        <v>83</v>
      </c>
      <c r="L9" s="14" t="s">
        <v>84</v>
      </c>
      <c r="M9" s="14" t="s">
        <v>85</v>
      </c>
      <c r="N9" s="14" t="s">
        <v>86</v>
      </c>
      <c r="O9" s="32"/>
      <c r="P9" s="32"/>
    </row>
    <row r="10" ht="12">
      <c r="A10" s="13">
        <v>1</v>
      </c>
      <c r="B10" s="14">
        <v>2</v>
      </c>
      <c r="C10" s="14">
        <v>3</v>
      </c>
      <c r="D10" s="14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/>
    </row>
    <row r="11" ht="22.5">
      <c r="A11" s="37">
        <v>1</v>
      </c>
      <c r="B11" s="45" t="s">
        <v>388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ht="12">
      <c r="A12" s="37"/>
      <c r="B12" s="14" t="s">
        <v>88</v>
      </c>
      <c r="C12" s="110" t="s">
        <v>389</v>
      </c>
      <c r="D12" s="1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8</v>
      </c>
      <c r="O12" s="13">
        <v>8</v>
      </c>
      <c r="P12" s="13"/>
    </row>
    <row r="13" ht="21.75" customHeight="1">
      <c r="A13" s="37"/>
      <c r="B13" s="14" t="s">
        <v>90</v>
      </c>
      <c r="C13" s="110" t="s">
        <v>389</v>
      </c>
      <c r="D13" s="14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5</v>
      </c>
      <c r="M13" s="13">
        <v>0</v>
      </c>
      <c r="N13" s="13">
        <v>3</v>
      </c>
      <c r="O13" s="13">
        <v>8</v>
      </c>
      <c r="P13" s="111">
        <f>O13/O12*100</f>
        <v>100</v>
      </c>
    </row>
    <row r="14" ht="30" customHeight="1">
      <c r="A14" s="37">
        <v>2</v>
      </c>
      <c r="B14" s="45" t="s">
        <v>390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ht="12">
      <c r="A15" s="37"/>
      <c r="B15" s="14" t="s">
        <v>88</v>
      </c>
      <c r="C15" s="110" t="s">
        <v>389</v>
      </c>
      <c r="D15" s="14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11</v>
      </c>
      <c r="N15" s="13">
        <v>0</v>
      </c>
      <c r="O15" s="13">
        <v>11</v>
      </c>
      <c r="P15" s="13"/>
    </row>
    <row r="16" ht="12">
      <c r="A16" s="37"/>
      <c r="B16" s="14" t="s">
        <v>90</v>
      </c>
      <c r="C16" s="110" t="s">
        <v>389</v>
      </c>
      <c r="D16" s="14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10</v>
      </c>
      <c r="N16" s="13">
        <v>0</v>
      </c>
      <c r="O16" s="13">
        <v>10</v>
      </c>
      <c r="P16" s="112">
        <f>O16/O15*100</f>
        <v>90.909090909090907</v>
      </c>
    </row>
    <row r="17" ht="15" customHeight="1">
      <c r="A17" s="43">
        <v>3</v>
      </c>
      <c r="B17" s="1" t="s">
        <v>391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ht="15" customHeight="1">
      <c r="A18" s="43"/>
      <c r="B18" s="14" t="s">
        <v>88</v>
      </c>
      <c r="C18" s="110" t="s">
        <v>392</v>
      </c>
      <c r="D18" s="14">
        <v>222060.20000000001</v>
      </c>
      <c r="E18" s="13">
        <v>222060.20000000001</v>
      </c>
      <c r="F18" s="13">
        <v>222060.20000000001</v>
      </c>
      <c r="G18" s="13">
        <v>222060.20000000001</v>
      </c>
      <c r="H18" s="13">
        <v>222060.20000000001</v>
      </c>
      <c r="I18" s="13">
        <v>242818.20000000001</v>
      </c>
      <c r="J18" s="13">
        <v>242818.20000000001</v>
      </c>
      <c r="K18" s="13">
        <v>242818.20000000001</v>
      </c>
      <c r="L18" s="13">
        <v>242818.20000000001</v>
      </c>
      <c r="M18" s="13">
        <v>242818.20000000001</v>
      </c>
      <c r="N18" s="13">
        <v>242818.20000000001</v>
      </c>
      <c r="O18" s="13">
        <v>242818.20000000001</v>
      </c>
      <c r="P18" s="13"/>
    </row>
    <row r="19" ht="12">
      <c r="A19" s="43"/>
      <c r="B19" s="14" t="s">
        <v>90</v>
      </c>
      <c r="C19" s="110" t="s">
        <v>392</v>
      </c>
      <c r="D19" s="14">
        <v>222060.20000000001</v>
      </c>
      <c r="E19" s="13">
        <v>222060.20000000001</v>
      </c>
      <c r="F19" s="13">
        <v>222060.20000000001</v>
      </c>
      <c r="G19" s="13">
        <v>222060.20000000001</v>
      </c>
      <c r="H19" s="13">
        <v>222060.20000000001</v>
      </c>
      <c r="I19" s="13">
        <v>242818.20000000001</v>
      </c>
      <c r="J19" s="13">
        <v>242818.20000000001</v>
      </c>
      <c r="K19" s="13">
        <v>242818.20000000001</v>
      </c>
      <c r="L19" s="13">
        <v>242818.20000000001</v>
      </c>
      <c r="M19" s="13">
        <v>242818.20000000001</v>
      </c>
      <c r="N19" s="13">
        <v>159592.70000000001</v>
      </c>
      <c r="O19" s="13">
        <v>159592.70000000001</v>
      </c>
      <c r="P19" s="112">
        <f>O19/O18*100</f>
        <v>65.725180402457497</v>
      </c>
    </row>
    <row r="21" ht="15" customHeight="1">
      <c r="O21" s="109" t="s">
        <v>282</v>
      </c>
      <c r="P21" s="113">
        <f>SUM(P13,P16,P19)/3</f>
        <v>85.544757103849506</v>
      </c>
    </row>
  </sheetData>
  <mergeCells count="15">
    <mergeCell ref="A3:P4"/>
    <mergeCell ref="A5:P5"/>
    <mergeCell ref="A6:P6"/>
    <mergeCell ref="A8:A9"/>
    <mergeCell ref="B8:B9"/>
    <mergeCell ref="C8:C9"/>
    <mergeCell ref="D8:N8"/>
    <mergeCell ref="O8:O9"/>
    <mergeCell ref="P8:P9"/>
    <mergeCell ref="A11:A13"/>
    <mergeCell ref="B11:P11"/>
    <mergeCell ref="A14:A16"/>
    <mergeCell ref="B14:P14"/>
    <mergeCell ref="A17:A19"/>
    <mergeCell ref="B17:P17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ONLYOFFICE/8.1.0.169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Плакида Ирина Анатольевна</dc:creator>
  <dc:description/>
  <dc:language>ru-RU</dc:language>
  <cp:revision>376</cp:revision>
  <dcterms:created xsi:type="dcterms:W3CDTF">2026-01-29T12:13:31Z</dcterms:created>
  <dcterms:modified xsi:type="dcterms:W3CDTF">2026-05-20T05:57:09Z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