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h_ia\Desktop\Документы КИА\1 СЕМЬЯ И ДЕТИ ПРОГРАММА\Годовой отчет\отчет за 2025\"/>
    </mc:Choice>
  </mc:AlternateContent>
  <bookViews>
    <workbookView xWindow="-120" yWindow="-120" windowWidth="24240" windowHeight="13140" firstSheet="2" activeTab="2"/>
  </bookViews>
  <sheets>
    <sheet name="финансы" sheetId="1" r:id="rId1"/>
    <sheet name="индикаторы" sheetId="2" r:id="rId2"/>
    <sheet name="показатели &quot;Соц. политика&quot;" sheetId="3" r:id="rId3"/>
    <sheet name="показатели &quot;УО&quot; " sheetId="9" r:id="rId4"/>
    <sheet name="показатели &quot;Образование&quot;" sheetId="7" r:id="rId5"/>
    <sheet name="КТ &quot;Социальная защита ОННП&quot;" sheetId="8" r:id="rId6"/>
    <sheet name="КТ &quot;Социальная защита УО&quot; " sheetId="10" r:id="rId7"/>
    <sheet name="КТ &quot;Образование&quot;" sheetId="4" r:id="rId8"/>
    <sheet name="Оценка " sheetId="6" r:id="rId9"/>
  </sheets>
  <definedNames>
    <definedName name="_xlnm._FilterDatabase" localSheetId="7" hidden="1">'КТ "Образование"'!$A$4:$H$4</definedName>
    <definedName name="_xlnm._FilterDatabase" localSheetId="5" hidden="1">'КТ "Социальная защита ОННП"'!$A$4:$H$4</definedName>
    <definedName name="_xlnm._FilterDatabase" localSheetId="6" hidden="1">'КТ "Социальная защита УО" '!$A$4:$H$4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6" l="1"/>
  <c r="D16" i="6"/>
  <c r="N16" i="6"/>
  <c r="D14" i="6" l="1"/>
  <c r="P14" i="9" l="1"/>
  <c r="N18" i="6" s="1"/>
  <c r="N14" i="6" s="1"/>
  <c r="K16" i="6" l="1"/>
  <c r="P17" i="3"/>
  <c r="P23" i="3"/>
  <c r="P27" i="3"/>
  <c r="P14" i="7"/>
  <c r="K18" i="6" s="1"/>
  <c r="K14" i="6" l="1"/>
  <c r="B16" i="6"/>
  <c r="E45" i="1" l="1"/>
  <c r="K10" i="6" s="1"/>
  <c r="K8" i="6" s="1"/>
  <c r="B47" i="1"/>
  <c r="B45" i="1" s="1"/>
  <c r="E47" i="1"/>
  <c r="E49" i="1"/>
  <c r="E51" i="1"/>
  <c r="B15" i="1" l="1"/>
  <c r="B41" i="1"/>
  <c r="B39" i="1"/>
  <c r="B37" i="1" s="1"/>
  <c r="B33" i="1"/>
  <c r="B29" i="1"/>
  <c r="B25" i="1"/>
  <c r="B21" i="1"/>
  <c r="E41" i="1"/>
  <c r="E43" i="1"/>
  <c r="B14" i="1" l="1"/>
  <c r="B17" i="1"/>
  <c r="B12" i="1" s="1"/>
  <c r="D15" i="1"/>
  <c r="D14" i="1"/>
  <c r="C14" i="1"/>
  <c r="C15" i="1"/>
  <c r="D20" i="1"/>
  <c r="C20" i="1"/>
  <c r="D19" i="1"/>
  <c r="C19" i="1"/>
  <c r="D25" i="1"/>
  <c r="C25" i="1"/>
  <c r="D21" i="1"/>
  <c r="C21" i="1"/>
  <c r="D29" i="1" l="1"/>
  <c r="D17" i="1" s="1"/>
  <c r="D12" i="1" s="1"/>
  <c r="C29" i="1"/>
  <c r="C17" i="1" s="1"/>
  <c r="C12" i="1" s="1"/>
  <c r="E37" i="1"/>
  <c r="N10" i="6" s="1"/>
  <c r="N8" i="6" s="1"/>
  <c r="E39" i="1"/>
  <c r="E36" i="1"/>
  <c r="E33" i="1"/>
  <c r="E32" i="1"/>
  <c r="E31" i="1"/>
  <c r="E27" i="1"/>
  <c r="E25" i="1"/>
  <c r="E29" i="1" l="1"/>
  <c r="H18" i="6"/>
  <c r="H14" i="6" s="1"/>
  <c r="P14" i="3"/>
  <c r="G8" i="2"/>
  <c r="G9" i="2"/>
  <c r="G10" i="2"/>
  <c r="E14" i="1"/>
  <c r="E15" i="1"/>
  <c r="E17" i="1"/>
  <c r="E19" i="1"/>
  <c r="E20" i="1"/>
  <c r="E21" i="1"/>
  <c r="E23" i="1"/>
  <c r="E24" i="1"/>
  <c r="E12" i="1"/>
  <c r="G11" i="2" l="1"/>
  <c r="B5" i="6" s="1"/>
  <c r="B14" i="6"/>
  <c r="B10" i="6"/>
  <c r="B8" i="6" s="1"/>
  <c r="B3" i="6" l="1"/>
</calcChain>
</file>

<file path=xl/sharedStrings.xml><?xml version="1.0" encoding="utf-8"?>
<sst xmlns="http://schemas.openxmlformats.org/spreadsheetml/2006/main" count="445" uniqueCount="256">
  <si>
    <t xml:space="preserve">          Годовой отчет о ходе реализации муниципальной программы</t>
  </si>
  <si>
    <t xml:space="preserve">                             (отчетный период)</t>
  </si>
  <si>
    <t>Наименование муниципальной программы, направления муниципальной программы и источника финансового обеспечения</t>
  </si>
  <si>
    <t>Объем финансового обеспечения, тыс. рублей</t>
  </si>
  <si>
    <t>Исполнение, тыс. рублей</t>
  </si>
  <si>
    <t>Процент исполнения, (4) / (3) x 100</t>
  </si>
  <si>
    <t>Комментарий &lt;1&gt;</t>
  </si>
  <si>
    <t>Сводная бюджетная роспись</t>
  </si>
  <si>
    <t>Кассовое исполнение</t>
  </si>
  <si>
    <t>средства федерального бюджета</t>
  </si>
  <si>
    <t>средства областного бюджета</t>
  </si>
  <si>
    <t>средства бюджета городского округа города Калуги Калужской области</t>
  </si>
  <si>
    <t>иные источники &lt;2&gt;</t>
  </si>
  <si>
    <t xml:space="preserve">    --------------------------------</t>
  </si>
  <si>
    <t xml:space="preserve">    &lt;1&gt; Указываются причины отклонения (при наличии отклонений).</t>
  </si>
  <si>
    <t xml:space="preserve">    &lt;2&gt;   Указываются   собственные  средства  организаций  (при  наличии);</t>
  </si>
  <si>
    <t>средства  фондов  (при  наличии);  средства  физических  лиц (при наличии);</t>
  </si>
  <si>
    <t>привлеченные средства, за исключением бюджетных ассигнований (при наличии).</t>
  </si>
  <si>
    <t xml:space="preserve">                Сведения о достижении значений индикаторов</t>
  </si>
  <si>
    <t>Наименование индикатора</t>
  </si>
  <si>
    <t>Ед. изм.</t>
  </si>
  <si>
    <t>Значения индикатора</t>
  </si>
  <si>
    <t>Обоснование отклонений значений индикатора на конец отчетного года (при наличии)</t>
  </si>
  <si>
    <t>Отчетный год</t>
  </si>
  <si>
    <t>план</t>
  </si>
  <si>
    <t>факт</t>
  </si>
  <si>
    <t>Показатели направления</t>
  </si>
  <si>
    <t>Единица измерения (по ОКЕИ)</t>
  </si>
  <si>
    <t>Значения по месяцам</t>
  </si>
  <si>
    <t>янв.</t>
  </si>
  <si>
    <t>февр.</t>
  </si>
  <si>
    <t>март</t>
  </si>
  <si>
    <t>апр.</t>
  </si>
  <si>
    <t>май</t>
  </si>
  <si>
    <t>июнь</t>
  </si>
  <si>
    <t>июль</t>
  </si>
  <si>
    <t>авг.</t>
  </si>
  <si>
    <t>сент.</t>
  </si>
  <si>
    <t>окт.</t>
  </si>
  <si>
    <t>нояб.</t>
  </si>
  <si>
    <t>План</t>
  </si>
  <si>
    <t>Факт/прогноз</t>
  </si>
  <si>
    <t>Наименование мероприятия (результата)/контрольной точки</t>
  </si>
  <si>
    <t>Плановая дата наступления контрольной точки</t>
  </si>
  <si>
    <t>Фактическая дата наступления контрольной точки</t>
  </si>
  <si>
    <t>Ответственный исполнитель (должность)</t>
  </si>
  <si>
    <t>Подтверждающий документ</t>
  </si>
  <si>
    <t>Комментарий (результаты/ проблемы, возникшие в ходе реализации мероприятия)</t>
  </si>
  <si>
    <t>№ п/п</t>
  </si>
  <si>
    <t>итог</t>
  </si>
  <si>
    <t>Имп</t>
  </si>
  <si>
    <t xml:space="preserve">            Сведения об исполнении помесячного плана достижения  показателей направления в текущем году</t>
  </si>
  <si>
    <t>% исполнения</t>
  </si>
  <si>
    <t>№</t>
  </si>
  <si>
    <t xml:space="preserve">1. </t>
  </si>
  <si>
    <t>1.1.</t>
  </si>
  <si>
    <t>1.1.1.</t>
  </si>
  <si>
    <t>1.1.2.</t>
  </si>
  <si>
    <t>Оэмп</t>
  </si>
  <si>
    <t>Расчет ("+" достигнуто; "-" не достигнуто)</t>
  </si>
  <si>
    <t>Осэ1</t>
  </si>
  <si>
    <t>Осэ2</t>
  </si>
  <si>
    <t>Осэ3</t>
  </si>
  <si>
    <t>Ктсэ2</t>
  </si>
  <si>
    <t>Псэ2</t>
  </si>
  <si>
    <t>Ктсэ3</t>
  </si>
  <si>
    <t>Псэ3</t>
  </si>
  <si>
    <t>Ктсэ1</t>
  </si>
  <si>
    <t>Псэ1</t>
  </si>
  <si>
    <t>А1</t>
  </si>
  <si>
    <t>Эн1</t>
  </si>
  <si>
    <r>
      <t xml:space="preserve">                   за</t>
    </r>
    <r>
      <rPr>
        <u/>
        <sz val="11"/>
        <color theme="1"/>
        <rFont val="Times New Roman"/>
        <family val="1"/>
        <charset val="204"/>
      </rPr>
      <t xml:space="preserve">      2025       </t>
    </r>
  </si>
  <si>
    <r>
      <t xml:space="preserve">Наименование муниципальной программы: </t>
    </r>
    <r>
      <rPr>
        <u/>
        <sz val="11"/>
        <color theme="1"/>
        <rFont val="Times New Roman"/>
        <family val="1"/>
        <charset val="204"/>
      </rPr>
      <t>«Семья и дети в городском округе городе Калуге Калужской области»</t>
    </r>
  </si>
  <si>
    <t>Муниципальная программа «Семья и дети в городском округе городе Калуге Калужской области»" (всего), в том числе</t>
  </si>
  <si>
    <r>
      <t xml:space="preserve">Ответственный исполнитель муниципальной программы: </t>
    </r>
    <r>
      <rPr>
        <u/>
        <sz val="11"/>
        <color theme="1"/>
        <rFont val="Times New Roman"/>
        <family val="1"/>
        <charset val="204"/>
      </rPr>
      <t xml:space="preserve">отдел по охране прав несовершеннолетних, недееспособных </t>
    </r>
    <r>
      <rPr>
        <sz val="11"/>
        <color theme="1"/>
        <rFont val="Times New Roman"/>
        <family val="1"/>
        <charset val="204"/>
      </rPr>
      <t xml:space="preserve">
</t>
    </r>
    <r>
      <rPr>
        <u/>
        <sz val="11"/>
        <color theme="1"/>
        <rFont val="Times New Roman"/>
        <family val="1"/>
        <charset val="204"/>
      </rPr>
      <t>и патронажу города Калуги</t>
    </r>
  </si>
  <si>
    <r>
      <t>Предусмотрено программой/направлением на</t>
    </r>
    <r>
      <rPr>
        <u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31.12.2025</t>
    </r>
  </si>
  <si>
    <t>Комплекс процессных мероприятий «Социальная поддержка детей-сирот и детей, оставшихся без попечения родителей, лиц из их числа, иных категорий лиц и усыновителей, замещающих семей, опекунов (попечителей)»</t>
  </si>
  <si>
    <t>Комплекс процессных мероприятий «Создание патронатных семей для граждан пожилого возраста и инвалидов»</t>
  </si>
  <si>
    <t>Комплекс процессных мероприятий «Организация и проведение мероприятий в  сфере установленных функций»</t>
  </si>
  <si>
    <t>Доля детей-сирот, детей, оставшихся без попечения родителей, устроенных в замещающие семьи, в том числе усыновленных (удочеренных), из числа выявленных детей-сирот, детей, оставшихся без попечения родителей</t>
  </si>
  <si>
    <t>Удельный вес совершеннолетних недееспособных граждан, находящихся под опекой физических лиц, по отношению к общему числу состоящих на учете совершеннолетних недееспособных граждан</t>
  </si>
  <si>
    <t>Доля граждан, получивших меры социальной поддержки, в общей численности граждан, имеющих право на их получение в сфере опеки и попечительства и обратившихся за их получением</t>
  </si>
  <si>
    <t>%</t>
  </si>
  <si>
    <t>чел.
(код 792)</t>
  </si>
  <si>
    <t>шт.
(код 796)</t>
  </si>
  <si>
    <t>Комплекс процессных мероприятий «Обеспечение деятельности органов администрации городского округа города Калуги»</t>
  </si>
  <si>
    <t>А1 (исполненние по направлению)</t>
  </si>
  <si>
    <t>А2 (исполненние по направлению)</t>
  </si>
  <si>
    <t>направление "Социальная политика". Управление образования города Калуги.</t>
  </si>
  <si>
    <t>Осэ4</t>
  </si>
  <si>
    <t>Задача «Обеспечить социальную поддержку и оптимальные условия для жизни детям-сиротам, детям, оставшимся без попечения родителей, выплату вознаграждений опекунам (попечителям), приемным родителям» структурного элемента «Социальная поддержка детей-сирот и детей, оставшихся без попечения родителей, лиц из их числа, иных категорий лиц и усыновителей, замещающих семей, опекунов (попечителей)»</t>
  </si>
  <si>
    <t>1.1.3.</t>
  </si>
  <si>
    <t>1.1.4.</t>
  </si>
  <si>
    <t xml:space="preserve">2. </t>
  </si>
  <si>
    <t>2.1.</t>
  </si>
  <si>
    <t>2.1.1.</t>
  </si>
  <si>
    <t>Мероприятие "Предоставление ежегодной единовременной выплаты на оплату лекарств
детям-сиротам и детям, оставшимся без попечения родителей, воспитывающимся в приемных семьях, семьях опекунов (попечителей)"</t>
  </si>
  <si>
    <t>1.2.1.</t>
  </si>
  <si>
    <t>1.2.2.</t>
  </si>
  <si>
    <t>1.2.</t>
  </si>
  <si>
    <t>Контрольная точка "Заявление о предоставле
нии ежегодной единовремен
ной выплаты на оплату лекарств. 
Заявление подается не позднее 15 декабря текущего финансового года"</t>
  </si>
  <si>
    <t>1.2.3.</t>
  </si>
  <si>
    <t>1.2.4.</t>
  </si>
  <si>
    <t>Задача «Обеспечить поддержку и оптимальные условия для осуществления деятельности по образованию патронатных семей для граждан пожилого возраста и инвалидов» структурного элемента «Создание патронатных семей для граждан пожилого возраста и инвалидов»</t>
  </si>
  <si>
    <t>2.1.2</t>
  </si>
  <si>
    <t>2.1.3</t>
  </si>
  <si>
    <t>2.1.4</t>
  </si>
  <si>
    <t xml:space="preserve">3. </t>
  </si>
  <si>
    <t>3.1.</t>
  </si>
  <si>
    <t xml:space="preserve">
</t>
  </si>
  <si>
    <t>+</t>
  </si>
  <si>
    <t>не позднее 15/20 числа месяца, следующего за отчетным</t>
  </si>
  <si>
    <t>исполненные 
платежные 
поручения. Выплаты произведены с помощью программы Бюджет-Смарт Про.</t>
  </si>
  <si>
    <t xml:space="preserve">до 10 числа месяца, следующего за отчетным </t>
  </si>
  <si>
    <t>до 15 декабря 2025 года</t>
  </si>
  <si>
    <t>с 01.12.2025 по 25.12.2025</t>
  </si>
  <si>
    <t>перечисленные платежные 
поручения</t>
  </si>
  <si>
    <t>исполненные платежные 
поручения</t>
  </si>
  <si>
    <t>-</t>
  </si>
  <si>
    <t>до 20 числа месяца следующего за отчетным</t>
  </si>
  <si>
    <t xml:space="preserve"> до 10 числа месяца, следующего за отчетным</t>
  </si>
  <si>
    <t>выплаты не производились</t>
  </si>
  <si>
    <t>с 01.10.2025 по 31.10.2025</t>
  </si>
  <si>
    <t>16.10.2025
22.10.2025
13.11.2025</t>
  </si>
  <si>
    <t>с 15.10.2025 по 15.11.2025</t>
  </si>
  <si>
    <t>с 01.11.2025 по 15.11.2025</t>
  </si>
  <si>
    <t xml:space="preserve">                                                                                                                                                                              28.10.2025 (поставка подарочных сертификатов)
18.11.2025 (поставка цветочной продукции) 
18.11.2025 (услуга по оформлению сцены)</t>
  </si>
  <si>
    <t>до 10.12.2025</t>
  </si>
  <si>
    <t>30.10.2025 (оплата подарочных сертификатов);
21.11.2025 (оплата за поставку цветочной продукции);
21.11.2025 (оплата за услугу по оформлению сцены)</t>
  </si>
  <si>
    <t>платежное поручение от 30.10.2025 (оплата подарочных сертификатов);
платежное поручение от 21.11.2025 (оплата за поставку цветочной продукции);
платежное поручение от 21.11.2025 (оплата за услугу по оформлению сцены)</t>
  </si>
  <si>
    <t>Ктсэ4</t>
  </si>
  <si>
    <t>Псэ4</t>
  </si>
  <si>
    <t xml:space="preserve">заведующий отделом </t>
  </si>
  <si>
    <t>отчет об использовании средств межбюджетных трансфертов на исполнение переданных государствен
ных полномочий о выплате ежемесячно направляется в отдела финансового регулирования и контроля управления экономики, финансов и организации материально-технического обеспечения
министерства труда и социальной защиты Калужской области посредством электроной почты.</t>
  </si>
  <si>
    <t>заявления о назначении и перечислении ежегодной единовременной выплаты на оплату лекарств</t>
  </si>
  <si>
    <t>в отделе по охране прав несовершеннолетних, недееспособных и патронажу города Калуги не заключены договоры об образовании патронатных семей</t>
  </si>
  <si>
    <t>приказ от 02.10.2025 №359-ОД "О проведении праздниного мероприятия "День опекуна"</t>
  </si>
  <si>
    <t>муниципальный контракт от 16.10.2025 №12 на поставку цветочной продукции;
муниципальный контракт от 22.10.2025 №13 на поставку подарочных сертификатов;
муниципальный контракт от 13.11.2025 №14 на оказание услуги по оформлению сцены</t>
  </si>
  <si>
    <t>муниципальным контрактом от 16.10.2025 №12  на поставку цветочной продукции определен срок оказания услуг 18.11.2025;
муниципальным контрактом от 22.10.2025 №13 на поставку подарочных сертификатов определен срок с даты заключения контракта по 17.11.2025;
согласно муниципальному контракту от 13.11.2025 № 14 услуга по оформлению сцены должна быть оказана в день проведения мероприятия 18.11.2025.</t>
  </si>
  <si>
    <t>Год, предшествующий
отчетному</t>
  </si>
  <si>
    <t xml:space="preserve">            Сведения об исполнении помесячного плана достижения  показателей направления "Образование" в текущем году</t>
  </si>
  <si>
    <t>На конец 2025 года</t>
  </si>
  <si>
    <t>отклонение значений индикатора на конец отчетного года связано с тем, что количество недееспособных граждан, находящихся в медицинских учреждениях и социальных организациях значительно увеличилось по следующим обстоятельствам: в КДИ в ПВР в настоящее время временно находятся 12 недееспособных граждан эвакуированных из Курской области. В ГБУЗ КО «Калужская областная больница имени А.Е.Лифшица» находятся временно 19 недееспособных граждан, переведенных из Перемышльского района в связи с ремонтом котельной. Сотрудниками отдела ведется активная работа с родственниками недееспособных граждан по вопросу оформления опеки над своими недееспособными родственниками.</t>
  </si>
  <si>
    <t>мера носит заявительный характер.</t>
  </si>
  <si>
    <t>в отделе по охране прав несовершеннолетних, недееспособных и патронажу города Калуги не заключены договоры об образовании патронатных семей.</t>
  </si>
  <si>
    <t>Контрольная точка «Оплата 
мероприятий по профессиональному развитию не позднее 10 рабочих дней после подписания акта             выполненных работ»</t>
  </si>
  <si>
    <t>Контрольная точка «Подтверждение участия в мероприятиях по профессиональному развитию не позднее 15 рабочих дней после оплаты мероприятий по профессиональному развитию»</t>
  </si>
  <si>
    <t>не позднее 30.09.2025</t>
  </si>
  <si>
    <t>не позднее 10 рабочих дней после подписания акта             выполненных работ</t>
  </si>
  <si>
    <t>не позднее 15 рабочих дней после оплаты мероприятий по профессиональному развитию</t>
  </si>
  <si>
    <t>«Организация исполнения переданных государственных полномочий»</t>
  </si>
  <si>
    <t>Контрольная точка «Утверждено распределение 
бюджетных 
ассигнований по состоянию на 1 января текущего
финансового года"</t>
  </si>
  <si>
    <t>Контрольная точка «Перечисление ежегодной выплаты осуществляется в срок с 1 декабря по 25 декабря года, в котором подано заявление о предоставлении ежегодной выплаты"</t>
  </si>
  <si>
    <t>Контрольная точка «Платежное поручение на оплату до 10 декабря текущего финансового года»</t>
  </si>
  <si>
    <t>Контрольная точка «Документы о приёмке товаров, оказания услуг с 01 ноября по 
15 ноября текущего финансового года»</t>
  </si>
  <si>
    <t>Контрольная точка «Заключение контрактов для обеспечения мероприятия с 15 октября по 
15 ноября текущего финансового года»</t>
  </si>
  <si>
    <t>Контрольная точка «Приказ о проведении дня опекуна с 1 октября по 31 октября текущего финансового года»</t>
  </si>
  <si>
    <t>Мероприятие «Организация и проведение мероприятий в сфере установленных функций»</t>
  </si>
  <si>
    <t>Контрольная точка «Ежемесячный отчет об использовании средств межбюджетных трансфертов на исполнение переданных государствен
ных полномочий о выплате – до 10 числа месяца, следующего за отчетным»</t>
  </si>
  <si>
    <t>Контрольная точка «Осуществление выплат не позднее 20 числа месяца, следующего за расчетным»</t>
  </si>
  <si>
    <t>Контрольная точка «Заключено соглашение о предоставлении
бюджетных ассигнований из областного бюджета бюджету муниципального образования «Город Калуга»,
вступающее в силу с 1 января текущего финансового года и действующее до 31 декабря текущего финансового года»</t>
  </si>
  <si>
    <t>Контрольная точка "Утверждено распределение 
бюджетных ассигнований по состоянию на 1 января 
текущего 
финансового года»</t>
  </si>
  <si>
    <t>Мероприятие «Осуществление деятельности по образованию патронатных семей для граждан пожилого возраста и инвалидов»</t>
  </si>
  <si>
    <t>Контрольная точка «Платежное поручение на оплату с 1 декабря по 25 декабря года, в котором подано заявление о предоставле
нии ежегодной выплаты»</t>
  </si>
  <si>
    <t>Контрольная точка «Осуществление предоставления пособий и компенсаций отдельным 
категориям граждан области в 
соответствии с
региональным законодательст
вом не позднее 15 числа месяца, следующего за месяцем, в 
котором назначена выплата;
осуществление предоставления денежных выплат 
отдельным 
категориям
граждан области в соответствии с
региональным законодательст
вом не позднее 20 числа месяца, следующего за расчетным»</t>
  </si>
  <si>
    <t>Контрольная точка «Заключено соглашение о предоставлении бюджетных ассигнований из областного бюджета бюджету муниципального образования «Город Калуга»,
вступающее в силу с 1 января текущего финансового года и действующее до 31 декабря текущего финансового года»</t>
  </si>
  <si>
    <t>Контрольная точка «Утверждено распределение 
бюджетных ассигнований по состоянию на 1 января 
текущего 
финансового года»</t>
  </si>
  <si>
    <t>Мероприятие «Организация предоставления денежных выплат, пособий и компенсаций отдельным категориям граждан области в соответствии с региональным законодательством»</t>
  </si>
  <si>
    <t>главный специалист сектора по финансовому, кадровому и 
документационному              обеспечению отдела по охране прав 
несовершеннолетних, 
недееспособных и патронажу
города Калуги</t>
  </si>
  <si>
    <t>муниципальный контракт от 29.09.2025 № 8 на оказание услуг по повышению квалификации; муниципальный контракт от 29.09.2025 № 9 на оказание услуг по повышению квалификации.</t>
  </si>
  <si>
    <t xml:space="preserve">не позднее 10 рабочих дней после участия в мероприятиях по профессиональному
развитию </t>
  </si>
  <si>
    <t>Контрольная точка «Подписание акта приемки выполненных работ не позднее 10 рабочих дней после участия в мероприятиях по 
профессиональному
развитию</t>
  </si>
  <si>
    <t>акт от 10.11.2025 № 398 «Об оказании услуг»; акт от 05.12.2025 № 447 «Об оказании услуг»</t>
  </si>
  <si>
    <t>10.11.2025; 
05.12.2025</t>
  </si>
  <si>
    <t>14.11.2025;
09.12.2025</t>
  </si>
  <si>
    <t>исполненные 
платежные 
поручения</t>
  </si>
  <si>
    <t xml:space="preserve">Удостоверения о повышении квалификации выданное ФГБОУ ВО "Калужский государственный университет им. К.Э. Циалковского" по дополнительной профессиональной программе "Обеспечение прав граждан, нуждающихся в опеке, попечительстве и патронаже"" от 10.11.2025; Удостоверения о повышении квалификации выданное ФГБОУ ВО "Калужский государственный университет им. К.Э. Циалковского" по дополнительной профессиональной программе "Защита прав детей-сирот, детей, оставшихся без попечения родителей, профилактика социального сиротства в деятельности органов опеки и попечительства с учетом  новых направлений стратегии реализации семейной политики РФ" от 05.12.2025. </t>
  </si>
  <si>
    <t>10.11.2025;
05.12.2025</t>
  </si>
  <si>
    <t>главный специалист сектора по финансовому, кадровому и 
документационному            обеспечению отдела по охране прав 
несовершеннолетних, 
недееспособных и патронажу
города Калуги</t>
  </si>
  <si>
    <t>Контрольная точка «Подписание контракта после принятия решения в текущем финансовом году об участии в мероприятиях не позднее 30.09.2025»</t>
  </si>
  <si>
    <t>с 01.01.2025 по 31.12.2025</t>
  </si>
  <si>
    <t>акт от 18.11.2025 "Об оказании услуг";
Товарная накладная от 18.11.2025;
Универсальный передаточный акт от 28.10.2025</t>
  </si>
  <si>
    <r>
      <rPr>
        <sz val="10"/>
        <rFont val="Times New Roman"/>
        <family val="1"/>
        <charset val="204"/>
      </rPr>
      <t xml:space="preserve">соглашение от 28.12.2024 № 1100/24-СП между </t>
    </r>
    <r>
      <rPr>
        <sz val="10"/>
        <color theme="1"/>
        <rFont val="Times New Roman"/>
        <family val="1"/>
        <charset val="204"/>
      </rPr>
      <t>министерством труда и социальной защиты Калужской области и администрацией городского округа города Калуги Калужской области о предоставлении субенции на осуществление переданных государственных полномочий в 2025 году.</t>
    </r>
  </si>
  <si>
    <t>решение Городской Думы города Калуги от 11.12.2024 № 210 «О бюджете городского округа города Калуги Калужской области на 2025 и плановый период 2026 и 2027 годов»</t>
  </si>
  <si>
    <t>соглашение от 28.12.2024 № 1100/24-СП между министерством труда и социальной защиты Калужской области и администрацией городского округа города Калуги Калужской области о предоставлении субенции на осуществление переданных государственных полномочий в 2025 году.</t>
  </si>
  <si>
    <t xml:space="preserve">4. </t>
  </si>
  <si>
    <t>4.1.</t>
  </si>
  <si>
    <t>4.1.1.</t>
  </si>
  <si>
    <t>4.1.2.</t>
  </si>
  <si>
    <t>4.1.3.</t>
  </si>
  <si>
    <t>4.1.4.</t>
  </si>
  <si>
    <t>Расходы на обеспечение деятельности центрального аппарата</t>
  </si>
  <si>
    <t>Организация исполнения переданных государствен
ных полномочий</t>
  </si>
  <si>
    <t>Не устанавливается</t>
  </si>
  <si>
    <t>3.2</t>
  </si>
  <si>
    <t>Задача «Обеспечение деятельности отдела по охране прав несовершеннолетних, недееспособных и патронажу города Калуги» структурного элемента «Обеспечение деятельности органов администрации городского округа города Калуги»</t>
  </si>
  <si>
    <t>в отношении 5 детей из 6 помещенных под надзор дано согласие на семейное устройство в конце 2025 года, что повлияло на снижение индикатора. Сотрудниками отдела ведется активная работа по семейному устройству детей-сирот и детей, оставшихся без попечения родителей.</t>
  </si>
  <si>
    <t>мера носит заявительный характер</t>
  </si>
  <si>
    <t>Мероприятие «Организация предоставления бесплатного проезда отдельным категориям граждан, в соответствии с законодательством Калужской области»</t>
  </si>
  <si>
    <t>Контрольная точка «Утверждено распределение бюджетных ассигнований»</t>
  </si>
  <si>
    <t>Контрольная точка «Заключены соглашения о предоставлении бюджетных ассигнований»</t>
  </si>
  <si>
    <t>Контрольная точка «Заключение договоров купли-продажи с УКТ г. Калуги»</t>
  </si>
  <si>
    <t>Контрольная точка «Исполнение договоров купли-продажи путем приобретения транспортных карт для учащихся»</t>
  </si>
  <si>
    <t>Задача «Обеспечение бесплатным проездом детей-сирот, детей, оставшихся без попечения родителей, и лиц из числа детей-сирот и детей, оставшихся без попечения родителей» структурного элемента «Социальная поддержка детей-сирот и детей, оставшихся без попечения родителей, лиц из их числа, иных категорий лиц и усыновителей, замещающих семей, опекунов (попечителей)»</t>
  </si>
  <si>
    <t>Задача «Реализация социально значимых мероприятий в области опеки и попечительства» структурного элемента «Организация и проведение мероприятий в сфере установленных функций»</t>
  </si>
  <si>
    <t>Начальник отдела финансово-экономической деятельности</t>
  </si>
  <si>
    <t>01.01.2025</t>
  </si>
  <si>
    <t>26.01.2025</t>
  </si>
  <si>
    <t>04.02.2025</t>
  </si>
  <si>
    <t xml:space="preserve">Дополнительные соглашения о предоставлении субсидии на иные цели </t>
  </si>
  <si>
    <t>25.12.2024</t>
  </si>
  <si>
    <t>30.12.2025</t>
  </si>
  <si>
    <t>31.12.2025</t>
  </si>
  <si>
    <t>договор купли-продажи транспортных карт</t>
  </si>
  <si>
    <t>товарная накладная на приобретение транспортных карт для учащихся в 2025 г.</t>
  </si>
  <si>
    <t>Количество получателей ежемесячных денежных выплат структурного элемента «Социальная поддержка детей-сирот и детей, оставшихся без попечения родителей, лиц из их числа, иных категорий лиц и усыновителей, замещающих семей, опекунов (попечителей)»</t>
  </si>
  <si>
    <t>Количество получателей единовременных денежных выплат структурного элемента «Социальная поддержка детей-сирот и детей, оставшихся без попечения родителей, лиц из их числа, иных категорий лиц и усыновителей, замещающих семей, опекунов (попечителей)»</t>
  </si>
  <si>
    <t>Количество получателей ежегодной единовременной денежной выплаты на оплату лекарств структурного элемента «Социальная поддержка детей-сирот и детей, оставшихся без попечения родителей, лиц из их числа, иных категорий лиц и усыновителей, замещающих семей, опекунов (попечителей)»</t>
  </si>
  <si>
    <t>Количество проведенных мероприятий в области опеки и попечительства структурного элемента «Организация и проведение мероприятий в сфере установленных функций»</t>
  </si>
  <si>
    <t>"Социальная политика" 
Управление образования города Калуги.</t>
  </si>
  <si>
    <t>Отчет о ходе реализации направления</t>
  </si>
  <si>
    <t xml:space="preserve"> "Социальная политика" 
Отдел по охране прав несовершеннолетних, недееспособных 
и патронажу города Калуги</t>
  </si>
  <si>
    <t>Количество получателей меры социальной поддержки по обеспечению бесплатного проезда детей-сирот и детей, оставшихся без попечения родителей, и лиц из их числа структурного элемента «Социальная поддержка детей-сирот и детей, оставшихся без попечения родителей, лиц из их числа, иных категорий лиц и усыновителей, замещающих семей, опекунов (попечителей)»</t>
  </si>
  <si>
    <t>Количество сотрудников отдела по охране прав несовершеннолетних, недееспособных и патронажу города Калуги, в отношении которых обеспечена реализация мероприятий по профессиональному развитию структурного элемента «Обеспечение деятельности органов администрации городского округа города Калуги»</t>
  </si>
  <si>
    <t xml:space="preserve"> Отчет о ходе реализации направления</t>
  </si>
  <si>
    <t xml:space="preserve"> "Образование" 
Отдел по охране прав несовершеннолетних, недееспособных 
и патронажу города Калуги</t>
  </si>
  <si>
    <t xml:space="preserve">Комплекс процессных мероприятий: «Социальная поддержка детей-сирот и детей, оставшихся без попечения родителей, лиц из их числа, иных категорий лиц и усыновителей, замещающих семей, опекунов (попечителей)» </t>
  </si>
  <si>
    <t>Количество получателей ежемесячного денежного вознаграждения структурного элемента «Социальная поддержка детей-сирот и детей, оставшихся без попечения родителей, лиц из их числа, иных категорий лиц и усыновителей, замещающих семей, опекунов (попечителей)».</t>
  </si>
  <si>
    <t>1.3.</t>
  </si>
  <si>
    <t>1.4.</t>
  </si>
  <si>
    <t>2</t>
  </si>
  <si>
    <t>Комплекс процессных мероприятий: «Организация и проведение мероприятий в сфере установленных функций»</t>
  </si>
  <si>
    <t>2.1</t>
  </si>
  <si>
    <t>1</t>
  </si>
  <si>
    <t>Комплекс процессных мероприятий: «Обеспечение деятельности органов Городской Управы города Калуги»</t>
  </si>
  <si>
    <t>Муниципальная программа «Семья и дети в городском округе городе Калуге Калужской области»</t>
  </si>
  <si>
    <t xml:space="preserve">       Сведения о выполнении (достижении) мероприятий и контрольных точек направления "Социальная политика" муниципальной программы городского округа города Калуги Калужской области «Семья и дети в городском округе городе Калуге Калужской области». 
Отдел по охране прав несовершеннолетних, недееспособных и патронажу города Калуги.</t>
  </si>
  <si>
    <t xml:space="preserve">       Сведения о выполнении (достижении) мероприятий и контрольных точек направления "Социальная политика" муниципальной программы городского округа города Калуги Калужской области «Семья и дети в городском округе городе Калуге Калужской области». 
Управление образования города Калуги.</t>
  </si>
  <si>
    <t xml:space="preserve">Задача «Обеспечение органов местного самоуправления городского округа города Калуги Калужской области кадрами, отвечающими современным требованиям муниципального управления. Повышение уровня профессионализма и компетентности на системной основе посредством обновления имеющихся и приобретения новых знаний и умений работников осуществляющих свою деятельность в  сфере опеки и попечительства структурного элемента «Обеспечение деятельности органов Городской Управы города Калуги». </t>
  </si>
  <si>
    <t xml:space="preserve">Сведения о выполнении (достижении) мероприятий и контрольных точек направления "Образование" муниципальной программы городского округа города Калуги Калужской области «Семья и дети в городском округе городе Калуге Калужской области». Отдел по охране прав несовершеннолетних, недееспособных и патронажу города Калуги. </t>
  </si>
  <si>
    <t>Направление 
"Социальная политика" 
Управление образования города Калуги</t>
  </si>
  <si>
    <t>Направление "Образование" 
Отдел по охране прав несовершеннолетних, недееспособных и патронажу города Калуги</t>
  </si>
  <si>
    <t>Направление 
"Социальная политика" 
Отдел по охране прав несовершеннолетних, недееспособных и патронажу города Калуги</t>
  </si>
  <si>
    <t>А3</t>
  </si>
  <si>
    <t>Эн2</t>
  </si>
  <si>
    <t>А2</t>
  </si>
  <si>
    <t>Эн3</t>
  </si>
  <si>
    <r>
      <t>направление "</t>
    </r>
    <r>
      <rPr>
        <b/>
        <sz val="11"/>
        <rFont val="Times New Roman"/>
        <family val="1"/>
        <charset val="204"/>
      </rPr>
      <t xml:space="preserve">Социальная политика". Отдел по охране прав </t>
    </r>
    <r>
      <rPr>
        <b/>
        <sz val="11"/>
        <color theme="1"/>
        <rFont val="Times New Roman"/>
        <family val="1"/>
        <charset val="204"/>
      </rPr>
      <t>несовершеннолетних, недееспособных 
и патронажу города Калуги</t>
    </r>
  </si>
  <si>
    <r>
      <t xml:space="preserve">направление </t>
    </r>
    <r>
      <rPr>
        <b/>
        <sz val="11"/>
        <rFont val="Times New Roman"/>
        <family val="1"/>
        <charset val="204"/>
      </rPr>
      <t xml:space="preserve">"Образование". Отдел по охране прав </t>
    </r>
    <r>
      <rPr>
        <b/>
        <sz val="11"/>
        <color theme="1"/>
        <rFont val="Times New Roman"/>
        <family val="1"/>
        <charset val="204"/>
      </rPr>
      <t>несовершеннолетних, недееспособных 
и патронажу города Калуги</t>
    </r>
  </si>
  <si>
    <t>«Обеспечение деятельности органов администрации городского округа города Калуги»</t>
  </si>
  <si>
    <t xml:space="preserve">«Обеспечение деятельности органов администрации городского округа города Калуги». </t>
  </si>
  <si>
    <t xml:space="preserve">«Создание патронатных семей для граждан пожилого возраста и инвалидов». </t>
  </si>
  <si>
    <t>«Социальная поддержка детей-сирот и детей, оставшихся без попечения родителей, лиц из их числа, иных категорий лиц и усыновителей, замещающих семей, опекунов (попечителей)»</t>
  </si>
  <si>
    <t xml:space="preserve">«Организация и проведение мероприятий в  сфере установленных функций». </t>
  </si>
  <si>
    <t xml:space="preserve">«Социальная поддержка детей-сирот и детей, оставшихся без попечения родителей, лиц из их числа, иных категорий лиц и усыновителей, замещающих семей, опекунов (попечителей)». </t>
  </si>
  <si>
    <t>Оценка эффективности реализации муниципальной программы городского округа города Калуги Калужской области «Семья и дети в городском округе городе Калуге Калужской области», рассчитанную в соответствии с Порядком проведения оценки эффективности реализации муниципальных программ городского округа города Калуги Калужской области, утвержденным постановлением 
Городской Управы города Калуги от 02.08.2013 N 220-п.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</si>
</sst>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2" borderId="0" xfId="0" applyFont="1" applyFill="1"/>
    <xf numFmtId="2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2" fontId="3" fillId="0" borderId="1" xfId="0" applyNumberFormat="1" applyFont="1" applyBorder="1"/>
    <xf numFmtId="4" fontId="1" fillId="0" borderId="0" xfId="0" applyNumberFormat="1" applyFont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 readingOrder="1"/>
    </xf>
    <xf numFmtId="164" fontId="1" fillId="0" borderId="1" xfId="0" applyNumberFormat="1" applyFont="1" applyBorder="1" applyAlignment="1">
      <alignment horizontal="right"/>
    </xf>
    <xf numFmtId="2" fontId="1" fillId="0" borderId="0" xfId="0" applyNumberFormat="1" applyFont="1"/>
    <xf numFmtId="164" fontId="0" fillId="0" borderId="0" xfId="0" applyNumberForma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14" fontId="5" fillId="0" borderId="0" xfId="0" applyNumberFormat="1" applyFont="1"/>
    <xf numFmtId="49" fontId="5" fillId="0" borderId="0" xfId="0" applyNumberFormat="1" applyFont="1"/>
    <xf numFmtId="2" fontId="5" fillId="0" borderId="0" xfId="0" applyNumberFormat="1" applyFont="1"/>
    <xf numFmtId="2" fontId="1" fillId="2" borderId="0" xfId="0" applyNumberFormat="1" applyFont="1" applyFill="1"/>
    <xf numFmtId="0" fontId="5" fillId="0" borderId="1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16" fontId="5" fillId="0" borderId="1" xfId="0" applyNumberFormat="1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14" fontId="5" fillId="0" borderId="1" xfId="0" applyNumberFormat="1" applyFont="1" applyBorder="1" applyAlignment="1" applyProtection="1">
      <alignment wrapText="1"/>
      <protection locked="0"/>
    </xf>
    <xf numFmtId="2" fontId="5" fillId="0" borderId="1" xfId="0" applyNumberFormat="1" applyFont="1" applyBorder="1" applyAlignment="1" applyProtection="1">
      <alignment wrapText="1"/>
      <protection locked="0"/>
    </xf>
    <xf numFmtId="49" fontId="5" fillId="0" borderId="1" xfId="0" applyNumberFormat="1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164" fontId="1" fillId="0" borderId="1" xfId="0" applyNumberFormat="1" applyFont="1" applyBorder="1"/>
    <xf numFmtId="164" fontId="1" fillId="3" borderId="1" xfId="0" applyNumberFormat="1" applyFont="1" applyFill="1" applyBorder="1"/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 readingOrder="1"/>
    </xf>
    <xf numFmtId="0" fontId="1" fillId="0" borderId="1" xfId="0" applyFont="1" applyBorder="1" applyAlignment="1">
      <alignment horizontal="left" vertical="top" wrapText="1"/>
    </xf>
    <xf numFmtId="0" fontId="7" fillId="0" borderId="1" xfId="0" applyFont="1" applyBorder="1" applyAlignment="1" applyProtection="1">
      <alignment horizontal="left" wrapText="1" readingOrder="1"/>
      <protection locked="0"/>
    </xf>
    <xf numFmtId="0" fontId="4" fillId="0" borderId="0" xfId="0" applyFont="1" applyAlignment="1">
      <alignment vertical="center" readingOrder="1"/>
    </xf>
    <xf numFmtId="0" fontId="5" fillId="0" borderId="1" xfId="0" applyFont="1" applyBorder="1" applyAlignment="1" applyProtection="1">
      <alignment horizontal="right" wrapText="1"/>
      <protection locked="0"/>
    </xf>
    <xf numFmtId="14" fontId="5" fillId="0" borderId="1" xfId="0" applyNumberFormat="1" applyFont="1" applyBorder="1" applyAlignment="1" applyProtection="1">
      <alignment horizontal="right" wrapText="1"/>
      <protection locked="0"/>
    </xf>
    <xf numFmtId="49" fontId="5" fillId="0" borderId="1" xfId="0" applyNumberFormat="1" applyFont="1" applyBorder="1" applyAlignment="1" applyProtection="1">
      <alignment horizontal="right" wrapText="1"/>
      <protection locked="0"/>
    </xf>
    <xf numFmtId="49" fontId="5" fillId="0" borderId="1" xfId="0" applyNumberFormat="1" applyFont="1" applyBorder="1" applyAlignment="1" applyProtection="1">
      <alignment horizontal="left" wrapText="1"/>
      <protection locked="0"/>
    </xf>
    <xf numFmtId="164" fontId="1" fillId="0" borderId="1" xfId="0" applyNumberFormat="1" applyFont="1" applyBorder="1" applyAlignment="1">
      <alignment wrapText="1"/>
    </xf>
    <xf numFmtId="164" fontId="1" fillId="3" borderId="1" xfId="0" applyNumberFormat="1" applyFont="1" applyFill="1" applyBorder="1" applyAlignment="1">
      <alignment wrapText="1"/>
    </xf>
    <xf numFmtId="164" fontId="1" fillId="0" borderId="0" xfId="0" applyNumberFormat="1" applyFont="1" applyAlignment="1">
      <alignment wrapText="1"/>
    </xf>
    <xf numFmtId="0" fontId="6" fillId="0" borderId="1" xfId="0" applyFont="1" applyBorder="1" applyAlignment="1" applyProtection="1">
      <alignment horizontal="right" wrapText="1"/>
      <protection locked="0"/>
    </xf>
    <xf numFmtId="16" fontId="5" fillId="0" borderId="1" xfId="0" applyNumberFormat="1" applyFont="1" applyBorder="1" applyAlignment="1" applyProtection="1">
      <alignment horizontal="right" wrapText="1"/>
      <protection locked="0"/>
    </xf>
    <xf numFmtId="0" fontId="1" fillId="0" borderId="7" xfId="0" applyFont="1" applyBorder="1" applyAlignment="1">
      <alignment wrapText="1"/>
    </xf>
    <xf numFmtId="49" fontId="1" fillId="0" borderId="0" xfId="0" applyNumberFormat="1" applyFont="1" applyAlignment="1">
      <alignment horizontal="right" wrapText="1"/>
    </xf>
    <xf numFmtId="49" fontId="1" fillId="0" borderId="1" xfId="0" applyNumberFormat="1" applyFont="1" applyBorder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8" fillId="0" borderId="1" xfId="0" applyNumberFormat="1" applyFont="1" applyBorder="1" applyAlignment="1">
      <alignment horizontal="right" wrapText="1"/>
    </xf>
    <xf numFmtId="164" fontId="1" fillId="0" borderId="0" xfId="0" applyNumberFormat="1" applyFont="1"/>
    <xf numFmtId="0" fontId="1" fillId="5" borderId="7" xfId="0" applyFont="1" applyFill="1" applyBorder="1"/>
    <xf numFmtId="0" fontId="1" fillId="0" borderId="12" xfId="0" applyFont="1" applyBorder="1"/>
    <xf numFmtId="0" fontId="1" fillId="0" borderId="7" xfId="0" applyFont="1" applyBorder="1"/>
    <xf numFmtId="0" fontId="1" fillId="5" borderId="13" xfId="0" applyFont="1" applyFill="1" applyBorder="1"/>
    <xf numFmtId="2" fontId="3" fillId="4" borderId="12" xfId="0" applyNumberFormat="1" applyFont="1" applyFill="1" applyBorder="1"/>
    <xf numFmtId="164" fontId="1" fillId="0" borderId="12" xfId="0" applyNumberFormat="1" applyFont="1" applyBorder="1"/>
    <xf numFmtId="2" fontId="3" fillId="4" borderId="15" xfId="0" applyNumberFormat="1" applyFont="1" applyFill="1" applyBorder="1"/>
    <xf numFmtId="0" fontId="1" fillId="0" borderId="7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2" fontId="1" fillId="7" borderId="12" xfId="0" applyNumberFormat="1" applyFont="1" applyFill="1" applyBorder="1" applyAlignment="1">
      <alignment horizontal="center"/>
    </xf>
    <xf numFmtId="49" fontId="1" fillId="7" borderId="12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1" fontId="1" fillId="7" borderId="12" xfId="0" applyNumberFormat="1" applyFont="1" applyFill="1" applyBorder="1" applyAlignment="1">
      <alignment horizontal="center"/>
    </xf>
    <xf numFmtId="2" fontId="1" fillId="7" borderId="15" xfId="0" applyNumberFormat="1" applyFont="1" applyFill="1" applyBorder="1" applyAlignment="1">
      <alignment horizontal="center"/>
    </xf>
    <xf numFmtId="1" fontId="1" fillId="7" borderId="15" xfId="0" applyNumberFormat="1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1" fontId="1" fillId="7" borderId="12" xfId="0" applyNumberFormat="1" applyFont="1" applyFill="1" applyBorder="1"/>
    <xf numFmtId="0" fontId="1" fillId="0" borderId="12" xfId="0" applyFont="1" applyBorder="1" applyAlignment="1">
      <alignment horizontal="center" vertical="center"/>
    </xf>
    <xf numFmtId="1" fontId="1" fillId="7" borderId="15" xfId="0" applyNumberFormat="1" applyFont="1" applyFill="1" applyBorder="1"/>
    <xf numFmtId="2" fontId="3" fillId="4" borderId="12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 applyProtection="1">
      <alignment vertical="top" wrapText="1"/>
      <protection locked="0"/>
    </xf>
    <xf numFmtId="14" fontId="5" fillId="0" borderId="1" xfId="0" applyNumberFormat="1" applyFont="1" applyBorder="1" applyAlignment="1" applyProtection="1">
      <alignment horizontal="left" wrapText="1"/>
      <protection locked="0"/>
    </xf>
    <xf numFmtId="0" fontId="12" fillId="0" borderId="1" xfId="0" applyFont="1" applyBorder="1" applyAlignment="1">
      <alignment horizontal="left" wrapText="1"/>
    </xf>
    <xf numFmtId="2" fontId="8" fillId="0" borderId="1" xfId="0" applyNumberFormat="1" applyFont="1" applyBorder="1"/>
    <xf numFmtId="0" fontId="8" fillId="0" borderId="1" xfId="0" applyFont="1" applyBorder="1"/>
    <xf numFmtId="0" fontId="8" fillId="0" borderId="0" xfId="0" applyFont="1"/>
    <xf numFmtId="0" fontId="8" fillId="6" borderId="1" xfId="0" applyFont="1" applyFill="1" applyBorder="1" applyAlignment="1">
      <alignment wrapText="1"/>
    </xf>
    <xf numFmtId="2" fontId="8" fillId="6" borderId="1" xfId="0" applyNumberFormat="1" applyFont="1" applyFill="1" applyBorder="1"/>
    <xf numFmtId="0" fontId="8" fillId="6" borderId="1" xfId="0" applyFont="1" applyFill="1" applyBorder="1"/>
    <xf numFmtId="0" fontId="12" fillId="0" borderId="1" xfId="0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2" fontId="8" fillId="0" borderId="0" xfId="0" applyNumberFormat="1" applyFont="1"/>
    <xf numFmtId="4" fontId="8" fillId="0" borderId="0" xfId="0" applyNumberFormat="1" applyFont="1"/>
    <xf numFmtId="0" fontId="8" fillId="3" borderId="1" xfId="0" applyFont="1" applyFill="1" applyBorder="1" applyAlignment="1">
      <alignment wrapText="1"/>
    </xf>
    <xf numFmtId="2" fontId="8" fillId="3" borderId="1" xfId="0" applyNumberFormat="1" applyFont="1" applyFill="1" applyBorder="1"/>
    <xf numFmtId="0" fontId="8" fillId="3" borderId="1" xfId="0" applyFont="1" applyFill="1" applyBorder="1"/>
    <xf numFmtId="0" fontId="8" fillId="3" borderId="0" xfId="0" applyFont="1" applyFill="1" applyAlignment="1">
      <alignment wrapText="1"/>
    </xf>
    <xf numFmtId="0" fontId="8" fillId="3" borderId="0" xfId="0" applyFont="1" applyFill="1"/>
    <xf numFmtId="0" fontId="8" fillId="0" borderId="1" xfId="0" applyFont="1" applyBorder="1" applyAlignment="1">
      <alignment wrapText="1"/>
    </xf>
    <xf numFmtId="0" fontId="13" fillId="3" borderId="1" xfId="0" applyFont="1" applyFill="1" applyBorder="1" applyAlignment="1">
      <alignment wrapText="1" readingOrder="1"/>
    </xf>
    <xf numFmtId="0" fontId="1" fillId="0" borderId="12" xfId="0" applyFont="1" applyBorder="1" applyAlignment="1">
      <alignment wrapText="1"/>
    </xf>
    <xf numFmtId="0" fontId="1" fillId="0" borderId="0" xfId="0" applyFont="1" applyBorder="1"/>
    <xf numFmtId="2" fontId="1" fillId="7" borderId="12" xfId="0" applyNumberFormat="1" applyFont="1" applyFill="1" applyBorder="1" applyAlignment="1">
      <alignment vertical="center"/>
    </xf>
    <xf numFmtId="2" fontId="1" fillId="7" borderId="15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2" fontId="1" fillId="0" borderId="0" xfId="0" applyNumberFormat="1" applyFont="1" applyFill="1" applyBorder="1" applyAlignment="1">
      <alignment vertical="center"/>
    </xf>
    <xf numFmtId="2" fontId="1" fillId="7" borderId="12" xfId="0" applyNumberFormat="1" applyFont="1" applyFill="1" applyBorder="1" applyAlignment="1"/>
    <xf numFmtId="1" fontId="1" fillId="7" borderId="12" xfId="0" applyNumberFormat="1" applyFont="1" applyFill="1" applyBorder="1" applyAlignment="1"/>
    <xf numFmtId="2" fontId="1" fillId="7" borderId="15" xfId="0" applyNumberFormat="1" applyFont="1" applyFill="1" applyBorder="1" applyAlignment="1"/>
    <xf numFmtId="2" fontId="3" fillId="4" borderId="0" xfId="0" applyNumberFormat="1" applyFont="1" applyFill="1" applyAlignment="1"/>
    <xf numFmtId="2" fontId="3" fillId="4" borderId="14" xfId="0" applyNumberFormat="1" applyFont="1" applyFill="1" applyBorder="1" applyAlignment="1"/>
    <xf numFmtId="2" fontId="1" fillId="4" borderId="15" xfId="0" applyNumberFormat="1" applyFont="1" applyFill="1" applyBorder="1" applyAlignment="1">
      <alignment horizontal="center"/>
    </xf>
    <xf numFmtId="0" fontId="1" fillId="7" borderId="12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164" fontId="14" fillId="0" borderId="0" xfId="0" applyNumberFormat="1" applyFont="1"/>
    <xf numFmtId="0" fontId="0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 applyProtection="1">
      <alignment horizontal="center" wrapText="1"/>
      <protection locked="0"/>
    </xf>
    <xf numFmtId="0" fontId="1" fillId="0" borderId="6" xfId="0" applyFont="1" applyBorder="1" applyAlignment="1" applyProtection="1">
      <alignment horizontal="center" wrapText="1"/>
      <protection locked="0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49" fontId="1" fillId="0" borderId="5" xfId="0" applyNumberFormat="1" applyFont="1" applyBorder="1" applyAlignment="1">
      <alignment horizontal="right" wrapText="1"/>
    </xf>
    <xf numFmtId="49" fontId="1" fillId="0" borderId="8" xfId="0" applyNumberFormat="1" applyFont="1" applyBorder="1" applyAlignment="1">
      <alignment horizontal="right" wrapText="1"/>
    </xf>
    <xf numFmtId="49" fontId="1" fillId="0" borderId="6" xfId="0" applyNumberFormat="1" applyFont="1" applyBorder="1" applyAlignment="1">
      <alignment horizontal="right" wrapText="1"/>
    </xf>
    <xf numFmtId="164" fontId="1" fillId="0" borderId="5" xfId="0" applyNumberFormat="1" applyFont="1" applyBorder="1" applyAlignment="1">
      <alignment horizontal="center" wrapText="1"/>
    </xf>
    <xf numFmtId="164" fontId="1" fillId="0" borderId="6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5" fillId="0" borderId="0" xfId="0" applyFont="1" applyAlignment="1">
      <alignment horizontal="center" wrapText="1"/>
    </xf>
    <xf numFmtId="0" fontId="6" fillId="0" borderId="1" xfId="0" applyFont="1" applyBorder="1" applyAlignment="1" applyProtection="1">
      <alignment horizontal="left" wrapText="1"/>
      <protection locked="0"/>
    </xf>
    <xf numFmtId="0" fontId="1" fillId="0" borderId="9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8"/>
  <sheetViews>
    <sheetView zoomScale="80" zoomScaleNormal="80" workbookViewId="0">
      <pane ySplit="10" topLeftCell="A50" activePane="bottomLeft" state="frozen"/>
      <selection pane="bottomLeft" activeCell="B50" sqref="B50"/>
    </sheetView>
  </sheetViews>
  <sheetFormatPr defaultRowHeight="15" x14ac:dyDescent="0.25"/>
  <cols>
    <col min="1" max="1" width="31.7109375" style="2" customWidth="1"/>
    <col min="2" max="2" width="17" style="2" customWidth="1"/>
    <col min="3" max="3" width="12.7109375" style="2" customWidth="1"/>
    <col min="4" max="4" width="14.140625" style="2" customWidth="1"/>
    <col min="5" max="5" width="16" style="2" customWidth="1"/>
    <col min="6" max="6" width="24.7109375" style="2" customWidth="1"/>
    <col min="7" max="7" width="14" style="2" customWidth="1"/>
    <col min="8" max="8" width="36" style="2" customWidth="1"/>
    <col min="9" max="9" width="26.42578125" style="2" customWidth="1"/>
    <col min="10" max="16384" width="9.140625" style="2"/>
  </cols>
  <sheetData>
    <row r="2" spans="1:9" x14ac:dyDescent="0.25">
      <c r="A2" s="2" t="s">
        <v>0</v>
      </c>
    </row>
    <row r="3" spans="1:9" x14ac:dyDescent="0.25">
      <c r="A3" s="113" t="s">
        <v>71</v>
      </c>
      <c r="B3" s="113"/>
      <c r="C3" s="113"/>
      <c r="D3" s="113"/>
      <c r="E3" s="113"/>
      <c r="F3" s="113"/>
    </row>
    <row r="4" spans="1:9" x14ac:dyDescent="0.25">
      <c r="A4" s="113" t="s">
        <v>1</v>
      </c>
      <c r="B4" s="113"/>
      <c r="C4" s="113"/>
      <c r="D4" s="113"/>
      <c r="E4" s="113"/>
      <c r="F4" s="113"/>
    </row>
    <row r="6" spans="1:9" x14ac:dyDescent="0.25">
      <c r="A6" s="114" t="s">
        <v>72</v>
      </c>
      <c r="B6" s="114"/>
      <c r="C6" s="114"/>
      <c r="D6" s="114"/>
      <c r="E6" s="114"/>
      <c r="F6" s="114"/>
    </row>
    <row r="7" spans="1:9" x14ac:dyDescent="0.25">
      <c r="A7" s="115" t="s">
        <v>74</v>
      </c>
      <c r="B7" s="115"/>
      <c r="C7" s="115"/>
      <c r="D7" s="115"/>
      <c r="E7" s="115"/>
      <c r="F7" s="115"/>
    </row>
    <row r="9" spans="1:9" ht="30" x14ac:dyDescent="0.25">
      <c r="A9" s="112" t="s">
        <v>2</v>
      </c>
      <c r="B9" s="112" t="s">
        <v>3</v>
      </c>
      <c r="C9" s="112"/>
      <c r="D9" s="8" t="s">
        <v>4</v>
      </c>
      <c r="E9" s="112" t="s">
        <v>5</v>
      </c>
      <c r="F9" s="112" t="s">
        <v>6</v>
      </c>
    </row>
    <row r="10" spans="1:9" ht="60" x14ac:dyDescent="0.25">
      <c r="A10" s="112"/>
      <c r="B10" s="8" t="s">
        <v>75</v>
      </c>
      <c r="C10" s="8" t="s">
        <v>7</v>
      </c>
      <c r="D10" s="8" t="s">
        <v>8</v>
      </c>
      <c r="E10" s="112"/>
      <c r="F10" s="112"/>
    </row>
    <row r="11" spans="1:9" s="9" customFormat="1" x14ac:dyDescent="0.25">
      <c r="A11" s="11">
        <v>1</v>
      </c>
      <c r="B11" s="10">
        <v>2</v>
      </c>
      <c r="C11" s="11">
        <v>3</v>
      </c>
      <c r="D11" s="11">
        <v>4</v>
      </c>
      <c r="E11" s="11">
        <v>5</v>
      </c>
      <c r="F11" s="11">
        <v>6</v>
      </c>
    </row>
    <row r="12" spans="1:9" s="80" customFormat="1" ht="71.25" x14ac:dyDescent="0.2">
      <c r="A12" s="81" t="s">
        <v>73</v>
      </c>
      <c r="B12" s="82">
        <f>B17+B37+B45</f>
        <v>229563.99000000002</v>
      </c>
      <c r="C12" s="82">
        <f>C17+C45+C37</f>
        <v>227117.5</v>
      </c>
      <c r="D12" s="82">
        <f>D17+D45+D37</f>
        <v>224078.9</v>
      </c>
      <c r="E12" s="82">
        <f t="shared" ref="E12:E24" si="0">D12/C12*100</f>
        <v>98.662102215813391</v>
      </c>
      <c r="F12" s="83"/>
      <c r="H12" s="86"/>
      <c r="I12" s="87"/>
    </row>
    <row r="13" spans="1:9" x14ac:dyDescent="0.25">
      <c r="A13" s="4" t="s">
        <v>9</v>
      </c>
      <c r="B13" s="7">
        <v>0</v>
      </c>
      <c r="C13" s="7">
        <v>0</v>
      </c>
      <c r="D13" s="7">
        <v>0</v>
      </c>
      <c r="E13" s="7">
        <v>0</v>
      </c>
      <c r="F13" s="3"/>
    </row>
    <row r="14" spans="1:9" x14ac:dyDescent="0.25">
      <c r="A14" s="4" t="s">
        <v>10</v>
      </c>
      <c r="B14" s="7">
        <f>B19+B47+B39</f>
        <v>215061.45</v>
      </c>
      <c r="C14" s="7">
        <f>C23+C27+C31+C35+C47+C39</f>
        <v>211894.58</v>
      </c>
      <c r="D14" s="7">
        <f>D23+D27+D31+D35+D51+D43</f>
        <v>208940.06999999998</v>
      </c>
      <c r="E14" s="7">
        <f t="shared" si="0"/>
        <v>98.605669857152549</v>
      </c>
      <c r="F14" s="3"/>
      <c r="I14" s="13"/>
    </row>
    <row r="15" spans="1:9" ht="45" x14ac:dyDescent="0.25">
      <c r="A15" s="4" t="s">
        <v>11</v>
      </c>
      <c r="B15" s="7">
        <f>B20+B48+B40</f>
        <v>14502.54</v>
      </c>
      <c r="C15" s="7">
        <f>C24+C28+C32+C36</f>
        <v>15222.92</v>
      </c>
      <c r="D15" s="7">
        <f>D24+D28+D32+D36</f>
        <v>15138.83</v>
      </c>
      <c r="E15" s="7">
        <f t="shared" si="0"/>
        <v>99.447609262874664</v>
      </c>
      <c r="F15" s="3"/>
      <c r="I15" s="13"/>
    </row>
    <row r="16" spans="1:9" x14ac:dyDescent="0.25">
      <c r="A16" s="4" t="s">
        <v>12</v>
      </c>
      <c r="B16" s="7">
        <v>0</v>
      </c>
      <c r="C16" s="7">
        <v>0</v>
      </c>
      <c r="D16" s="7">
        <v>0</v>
      </c>
      <c r="E16" s="7">
        <v>0</v>
      </c>
      <c r="F16" s="3"/>
    </row>
    <row r="17" spans="1:7" s="92" customFormat="1" ht="71.25" x14ac:dyDescent="0.2">
      <c r="A17" s="88" t="s">
        <v>247</v>
      </c>
      <c r="B17" s="89">
        <f>SUM(B18:B20)</f>
        <v>229282.12</v>
      </c>
      <c r="C17" s="89">
        <f>C21+C25+C29+C33</f>
        <v>226835.62999999998</v>
      </c>
      <c r="D17" s="89">
        <f>D21+D25+D29+D33</f>
        <v>223855.12</v>
      </c>
      <c r="E17" s="89">
        <f t="shared" si="0"/>
        <v>98.686048571822695</v>
      </c>
      <c r="F17" s="90"/>
      <c r="G17" s="91" t="s">
        <v>86</v>
      </c>
    </row>
    <row r="18" spans="1:7" x14ac:dyDescent="0.25">
      <c r="A18" s="4" t="s">
        <v>9</v>
      </c>
      <c r="B18" s="7">
        <v>0</v>
      </c>
      <c r="C18" s="7">
        <v>0</v>
      </c>
      <c r="D18" s="7">
        <v>0</v>
      </c>
      <c r="E18" s="7">
        <v>0</v>
      </c>
      <c r="F18" s="3"/>
    </row>
    <row r="19" spans="1:7" x14ac:dyDescent="0.25">
      <c r="A19" s="4" t="s">
        <v>10</v>
      </c>
      <c r="B19" s="7">
        <v>214779.58</v>
      </c>
      <c r="C19" s="7">
        <f>C23+C27+C31+C35</f>
        <v>211612.70999999996</v>
      </c>
      <c r="D19" s="7">
        <f>D23+D27+D31+D35</f>
        <v>208716.28999999998</v>
      </c>
      <c r="E19" s="7">
        <f t="shared" si="0"/>
        <v>98.631263689217917</v>
      </c>
      <c r="F19" s="3"/>
    </row>
    <row r="20" spans="1:7" ht="45" x14ac:dyDescent="0.25">
      <c r="A20" s="4" t="s">
        <v>11</v>
      </c>
      <c r="B20" s="7">
        <v>14502.54</v>
      </c>
      <c r="C20" s="7">
        <f>C24+C28+C32+C36</f>
        <v>15222.92</v>
      </c>
      <c r="D20" s="7">
        <f>D24+D28+D32+D36</f>
        <v>15138.83</v>
      </c>
      <c r="E20" s="7">
        <f t="shared" si="0"/>
        <v>99.447609262874664</v>
      </c>
      <c r="F20" s="3"/>
    </row>
    <row r="21" spans="1:7" s="80" customFormat="1" ht="128.25" x14ac:dyDescent="0.2">
      <c r="A21" s="77" t="s">
        <v>76</v>
      </c>
      <c r="B21" s="78">
        <f>B23+B24</f>
        <v>191986.55</v>
      </c>
      <c r="C21" s="78">
        <f>SUM(C22:C24)</f>
        <v>188386.55</v>
      </c>
      <c r="D21" s="78">
        <f>SUM(D22:D24)</f>
        <v>185530.12</v>
      </c>
      <c r="E21" s="78">
        <f t="shared" si="0"/>
        <v>98.483739948526051</v>
      </c>
      <c r="F21" s="79"/>
    </row>
    <row r="22" spans="1:7" x14ac:dyDescent="0.25">
      <c r="A22" s="14" t="s">
        <v>9</v>
      </c>
      <c r="B22" s="7">
        <v>0</v>
      </c>
      <c r="C22" s="7">
        <v>0</v>
      </c>
      <c r="D22" s="7">
        <v>0</v>
      </c>
      <c r="E22" s="7">
        <v>0</v>
      </c>
      <c r="F22" s="3"/>
    </row>
    <row r="23" spans="1:7" x14ac:dyDescent="0.25">
      <c r="A23" s="14" t="s">
        <v>10</v>
      </c>
      <c r="B23" s="7">
        <v>191746.55</v>
      </c>
      <c r="C23" s="7">
        <v>188146.55</v>
      </c>
      <c r="D23" s="7">
        <v>185366.62</v>
      </c>
      <c r="E23" s="7">
        <f t="shared" si="0"/>
        <v>98.52246559928949</v>
      </c>
      <c r="F23" s="3"/>
    </row>
    <row r="24" spans="1:7" ht="45" x14ac:dyDescent="0.25">
      <c r="A24" s="14" t="s">
        <v>11</v>
      </c>
      <c r="B24" s="7">
        <v>240</v>
      </c>
      <c r="C24" s="7">
        <v>240</v>
      </c>
      <c r="D24" s="7">
        <v>163.5</v>
      </c>
      <c r="E24" s="7">
        <f t="shared" si="0"/>
        <v>68.125</v>
      </c>
      <c r="F24" s="15" t="s">
        <v>143</v>
      </c>
    </row>
    <row r="25" spans="1:7" s="80" customFormat="1" ht="128.25" x14ac:dyDescent="0.2">
      <c r="A25" s="84" t="s">
        <v>77</v>
      </c>
      <c r="B25" s="78">
        <f>SUM(B26:B28)</f>
        <v>115.99</v>
      </c>
      <c r="C25" s="78">
        <f>SUM(C26:C28)</f>
        <v>115.99</v>
      </c>
      <c r="D25" s="78">
        <f>SUM(D26:D28)</f>
        <v>0</v>
      </c>
      <c r="E25" s="78">
        <f t="shared" ref="E25:E27" si="1">D25/C25*100</f>
        <v>0</v>
      </c>
      <c r="F25" s="85" t="s">
        <v>144</v>
      </c>
    </row>
    <row r="26" spans="1:7" x14ac:dyDescent="0.25">
      <c r="A26" s="14" t="s">
        <v>9</v>
      </c>
      <c r="B26" s="7">
        <v>0</v>
      </c>
      <c r="C26" s="7">
        <v>0</v>
      </c>
      <c r="D26" s="7">
        <v>0</v>
      </c>
      <c r="E26" s="7">
        <v>0</v>
      </c>
      <c r="F26" s="4"/>
    </row>
    <row r="27" spans="1:7" x14ac:dyDescent="0.25">
      <c r="A27" s="14" t="s">
        <v>10</v>
      </c>
      <c r="B27" s="7">
        <v>115.99</v>
      </c>
      <c r="C27" s="7">
        <v>115.99</v>
      </c>
      <c r="D27" s="7">
        <v>0</v>
      </c>
      <c r="E27" s="7">
        <f t="shared" si="1"/>
        <v>0</v>
      </c>
      <c r="F27" s="4"/>
    </row>
    <row r="28" spans="1:7" ht="45" x14ac:dyDescent="0.25">
      <c r="A28" s="14" t="s">
        <v>11</v>
      </c>
      <c r="B28" s="7">
        <v>0</v>
      </c>
      <c r="C28" s="7">
        <v>0</v>
      </c>
      <c r="D28" s="7">
        <v>0</v>
      </c>
      <c r="E28" s="7">
        <v>0</v>
      </c>
      <c r="F28" s="4"/>
    </row>
    <row r="29" spans="1:7" s="80" customFormat="1" ht="71.25" x14ac:dyDescent="0.2">
      <c r="A29" s="84" t="s">
        <v>85</v>
      </c>
      <c r="B29" s="78">
        <f>SUM(B30:B32)</f>
        <v>37049.58</v>
      </c>
      <c r="C29" s="78">
        <f>C30+C31+C32</f>
        <v>38203.089999999997</v>
      </c>
      <c r="D29" s="78">
        <f>D30+D31+D32</f>
        <v>38195.199999999997</v>
      </c>
      <c r="E29" s="78">
        <f t="shared" ref="E29:E32" si="2">D29/C29*100</f>
        <v>99.979347220342646</v>
      </c>
      <c r="F29" s="93"/>
    </row>
    <row r="30" spans="1:7" x14ac:dyDescent="0.25">
      <c r="A30" s="14" t="s">
        <v>9</v>
      </c>
      <c r="B30" s="7">
        <v>0</v>
      </c>
      <c r="C30" s="7">
        <v>0</v>
      </c>
      <c r="D30" s="7">
        <v>0</v>
      </c>
      <c r="E30" s="7">
        <v>0</v>
      </c>
      <c r="F30" s="4"/>
    </row>
    <row r="31" spans="1:7" x14ac:dyDescent="0.25">
      <c r="A31" s="14" t="s">
        <v>10</v>
      </c>
      <c r="B31" s="7">
        <v>22917.03</v>
      </c>
      <c r="C31" s="7">
        <v>23350.17</v>
      </c>
      <c r="D31" s="7">
        <v>23349.67</v>
      </c>
      <c r="E31" s="7">
        <f t="shared" si="2"/>
        <v>99.997858687966726</v>
      </c>
      <c r="F31" s="4"/>
    </row>
    <row r="32" spans="1:7" ht="45" x14ac:dyDescent="0.25">
      <c r="A32" s="14" t="s">
        <v>11</v>
      </c>
      <c r="B32" s="7">
        <v>14132.55</v>
      </c>
      <c r="C32" s="7">
        <v>14852.92</v>
      </c>
      <c r="D32" s="12">
        <v>14845.53</v>
      </c>
      <c r="E32" s="7">
        <f t="shared" si="2"/>
        <v>99.950245473617315</v>
      </c>
      <c r="F32" s="4"/>
    </row>
    <row r="33" spans="1:7" s="80" customFormat="1" ht="71.25" x14ac:dyDescent="0.2">
      <c r="A33" s="84" t="s">
        <v>78</v>
      </c>
      <c r="B33" s="78">
        <f>SUM(B34:B36)</f>
        <v>130</v>
      </c>
      <c r="C33" s="78">
        <v>130</v>
      </c>
      <c r="D33" s="78">
        <v>129.80000000000001</v>
      </c>
      <c r="E33" s="78">
        <f t="shared" ref="E33:E51" si="3">D33/C33*100</f>
        <v>99.846153846153854</v>
      </c>
      <c r="F33" s="93"/>
    </row>
    <row r="34" spans="1:7" x14ac:dyDescent="0.25">
      <c r="A34" s="14" t="s">
        <v>9</v>
      </c>
      <c r="B34" s="7">
        <v>0</v>
      </c>
      <c r="C34" s="7">
        <v>0</v>
      </c>
      <c r="D34" s="7">
        <v>0</v>
      </c>
      <c r="E34" s="7">
        <v>0</v>
      </c>
      <c r="F34" s="4"/>
    </row>
    <row r="35" spans="1:7" x14ac:dyDescent="0.25">
      <c r="A35" s="4" t="s">
        <v>10</v>
      </c>
      <c r="B35" s="7">
        <v>0</v>
      </c>
      <c r="C35" s="7">
        <v>0</v>
      </c>
      <c r="D35" s="7">
        <v>0</v>
      </c>
      <c r="E35" s="7">
        <v>0</v>
      </c>
      <c r="F35" s="4"/>
    </row>
    <row r="36" spans="1:7" ht="45" x14ac:dyDescent="0.25">
      <c r="A36" s="4" t="s">
        <v>11</v>
      </c>
      <c r="B36" s="7">
        <v>130</v>
      </c>
      <c r="C36" s="7">
        <v>130</v>
      </c>
      <c r="D36" s="7">
        <v>129.80000000000001</v>
      </c>
      <c r="E36" s="7">
        <f t="shared" si="3"/>
        <v>99.846153846153854</v>
      </c>
      <c r="F36" s="4"/>
    </row>
    <row r="37" spans="1:7" s="92" customFormat="1" ht="42.75" x14ac:dyDescent="0.2">
      <c r="A37" s="88" t="s">
        <v>88</v>
      </c>
      <c r="B37" s="89">
        <f>SUM(B38:B40)</f>
        <v>253.45</v>
      </c>
      <c r="C37" s="89">
        <v>253.45</v>
      </c>
      <c r="D37" s="89">
        <v>195.36</v>
      </c>
      <c r="E37" s="89">
        <f>D37/C37*100</f>
        <v>77.080291970802932</v>
      </c>
      <c r="F37" s="94"/>
      <c r="G37" s="91" t="s">
        <v>243</v>
      </c>
    </row>
    <row r="38" spans="1:7" x14ac:dyDescent="0.25">
      <c r="A38" s="4" t="s">
        <v>9</v>
      </c>
      <c r="B38" s="7">
        <v>0</v>
      </c>
      <c r="C38" s="7">
        <v>0</v>
      </c>
      <c r="D38" s="7">
        <v>0</v>
      </c>
      <c r="E38" s="7">
        <v>0</v>
      </c>
      <c r="F38" s="4"/>
    </row>
    <row r="39" spans="1:7" x14ac:dyDescent="0.25">
      <c r="A39" s="4" t="s">
        <v>10</v>
      </c>
      <c r="B39" s="7">
        <f>B43</f>
        <v>253.45</v>
      </c>
      <c r="C39" s="7">
        <v>253.45</v>
      </c>
      <c r="D39" s="7">
        <v>195.36</v>
      </c>
      <c r="E39" s="7">
        <f>D39/C39*100</f>
        <v>77.080291970802932</v>
      </c>
      <c r="F39" s="4"/>
    </row>
    <row r="40" spans="1:7" ht="45" x14ac:dyDescent="0.25">
      <c r="A40" s="4" t="s">
        <v>11</v>
      </c>
      <c r="B40" s="7">
        <v>0</v>
      </c>
      <c r="C40" s="7">
        <v>0</v>
      </c>
      <c r="D40" s="7">
        <v>0</v>
      </c>
      <c r="E40" s="7">
        <v>0</v>
      </c>
      <c r="F40" s="4"/>
    </row>
    <row r="41" spans="1:7" s="80" customFormat="1" ht="128.25" x14ac:dyDescent="0.2">
      <c r="A41" s="84" t="s">
        <v>76</v>
      </c>
      <c r="B41" s="78">
        <f>SUM(B42:B44)</f>
        <v>253.45</v>
      </c>
      <c r="C41" s="78">
        <v>253.45</v>
      </c>
      <c r="D41" s="78">
        <v>195.36</v>
      </c>
      <c r="E41" s="78">
        <f>D41/C41*100</f>
        <v>77.080291970802932</v>
      </c>
      <c r="F41" s="93" t="s">
        <v>197</v>
      </c>
    </row>
    <row r="42" spans="1:7" x14ac:dyDescent="0.25">
      <c r="A42" s="4" t="s">
        <v>9</v>
      </c>
      <c r="B42" s="7">
        <v>0</v>
      </c>
      <c r="C42" s="7">
        <v>0</v>
      </c>
      <c r="D42" s="7">
        <v>0</v>
      </c>
      <c r="E42" s="7">
        <v>0</v>
      </c>
      <c r="F42" s="4"/>
    </row>
    <row r="43" spans="1:7" x14ac:dyDescent="0.25">
      <c r="A43" s="4" t="s">
        <v>10</v>
      </c>
      <c r="B43" s="7">
        <v>253.45</v>
      </c>
      <c r="C43" s="7">
        <v>253.45</v>
      </c>
      <c r="D43" s="7">
        <v>195.36</v>
      </c>
      <c r="E43" s="7">
        <f>D43/C43*100</f>
        <v>77.080291970802932</v>
      </c>
      <c r="F43" s="4"/>
    </row>
    <row r="44" spans="1:7" ht="45" x14ac:dyDescent="0.25">
      <c r="A44" s="4" t="s">
        <v>11</v>
      </c>
      <c r="B44" s="7">
        <v>0</v>
      </c>
      <c r="C44" s="7">
        <v>0</v>
      </c>
      <c r="D44" s="7">
        <v>0</v>
      </c>
      <c r="E44" s="7">
        <v>0</v>
      </c>
      <c r="F44" s="4"/>
    </row>
    <row r="45" spans="1:7" s="92" customFormat="1" ht="71.25" x14ac:dyDescent="0.2">
      <c r="A45" s="88" t="s">
        <v>248</v>
      </c>
      <c r="B45" s="89">
        <f>SUM(B46:B48)</f>
        <v>28.42</v>
      </c>
      <c r="C45" s="89">
        <v>28.42</v>
      </c>
      <c r="D45" s="89">
        <v>28.42</v>
      </c>
      <c r="E45" s="89">
        <f t="shared" si="3"/>
        <v>100</v>
      </c>
      <c r="F45" s="88"/>
      <c r="G45" s="91" t="s">
        <v>87</v>
      </c>
    </row>
    <row r="46" spans="1:7" x14ac:dyDescent="0.25">
      <c r="A46" s="4" t="s">
        <v>9</v>
      </c>
      <c r="B46" s="7">
        <v>0</v>
      </c>
      <c r="C46" s="7">
        <v>0</v>
      </c>
      <c r="D46" s="7">
        <v>0</v>
      </c>
      <c r="E46" s="7">
        <v>0</v>
      </c>
      <c r="F46" s="4"/>
    </row>
    <row r="47" spans="1:7" x14ac:dyDescent="0.25">
      <c r="A47" s="4" t="s">
        <v>10</v>
      </c>
      <c r="B47" s="7">
        <f>B51</f>
        <v>28.42</v>
      </c>
      <c r="C47" s="7">
        <v>28.42</v>
      </c>
      <c r="D47" s="7">
        <v>28.42</v>
      </c>
      <c r="E47" s="7">
        <f t="shared" si="3"/>
        <v>100</v>
      </c>
      <c r="F47" s="4"/>
    </row>
    <row r="48" spans="1:7" ht="45" x14ac:dyDescent="0.25">
      <c r="A48" s="4" t="s">
        <v>11</v>
      </c>
      <c r="B48" s="7">
        <v>0</v>
      </c>
      <c r="C48" s="7">
        <v>0</v>
      </c>
      <c r="D48" s="7">
        <v>0</v>
      </c>
      <c r="E48" s="7">
        <v>0</v>
      </c>
      <c r="F48" s="4"/>
    </row>
    <row r="49" spans="1:6" s="80" customFormat="1" ht="71.25" x14ac:dyDescent="0.2">
      <c r="A49" s="84" t="s">
        <v>85</v>
      </c>
      <c r="B49" s="78">
        <v>28.42</v>
      </c>
      <c r="C49" s="78">
        <v>28.42</v>
      </c>
      <c r="D49" s="78">
        <v>28.42</v>
      </c>
      <c r="E49" s="78">
        <f t="shared" si="3"/>
        <v>100</v>
      </c>
      <c r="F49" s="93"/>
    </row>
    <row r="50" spans="1:6" x14ac:dyDescent="0.25">
      <c r="A50" s="4" t="s">
        <v>9</v>
      </c>
      <c r="B50" s="7">
        <v>0</v>
      </c>
      <c r="C50" s="7">
        <v>0</v>
      </c>
      <c r="D50" s="7">
        <v>0</v>
      </c>
      <c r="E50" s="7">
        <v>0</v>
      </c>
      <c r="F50" s="4"/>
    </row>
    <row r="51" spans="1:6" x14ac:dyDescent="0.25">
      <c r="A51" s="4" t="s">
        <v>10</v>
      </c>
      <c r="B51" s="7">
        <v>28.42</v>
      </c>
      <c r="C51" s="7">
        <v>28.42</v>
      </c>
      <c r="D51" s="7">
        <v>28.42</v>
      </c>
      <c r="E51" s="7">
        <f t="shared" si="3"/>
        <v>100</v>
      </c>
      <c r="F51" s="4"/>
    </row>
    <row r="52" spans="1:6" ht="45" x14ac:dyDescent="0.25">
      <c r="A52" s="4" t="s">
        <v>11</v>
      </c>
      <c r="B52" s="7">
        <v>0</v>
      </c>
      <c r="C52" s="7">
        <v>0</v>
      </c>
      <c r="D52" s="7">
        <v>0</v>
      </c>
      <c r="E52" s="7">
        <v>0</v>
      </c>
      <c r="F52" s="4"/>
    </row>
    <row r="53" spans="1:6" x14ac:dyDescent="0.25">
      <c r="A53" s="5"/>
    </row>
    <row r="54" spans="1:6" x14ac:dyDescent="0.25">
      <c r="A54" s="2" t="s">
        <v>13</v>
      </c>
    </row>
    <row r="55" spans="1:6" x14ac:dyDescent="0.25">
      <c r="A55" s="2" t="s">
        <v>14</v>
      </c>
    </row>
    <row r="56" spans="1:6" x14ac:dyDescent="0.25">
      <c r="A56" s="2" t="s">
        <v>15</v>
      </c>
    </row>
    <row r="57" spans="1:6" x14ac:dyDescent="0.25">
      <c r="A57" s="2" t="s">
        <v>16</v>
      </c>
    </row>
    <row r="58" spans="1:6" x14ac:dyDescent="0.25">
      <c r="A58" s="2" t="s">
        <v>17</v>
      </c>
    </row>
  </sheetData>
  <mergeCells count="8">
    <mergeCell ref="B9:C9"/>
    <mergeCell ref="A9:A10"/>
    <mergeCell ref="E9:E10"/>
    <mergeCell ref="F9:F10"/>
    <mergeCell ref="A3:F3"/>
    <mergeCell ref="A4:F4"/>
    <mergeCell ref="A6:F6"/>
    <mergeCell ref="A7:F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1"/>
  <sheetViews>
    <sheetView workbookViewId="0">
      <selection activeCell="E9" sqref="E9"/>
    </sheetView>
  </sheetViews>
  <sheetFormatPr defaultRowHeight="15" x14ac:dyDescent="0.25"/>
  <cols>
    <col min="1" max="1" width="6.140625" style="2" bestFit="1" customWidth="1"/>
    <col min="2" max="2" width="34" style="2" customWidth="1"/>
    <col min="3" max="3" width="5.42578125" style="2" customWidth="1"/>
    <col min="4" max="4" width="11.42578125" style="2" customWidth="1"/>
    <col min="5" max="7" width="5.42578125" style="2" bestFit="1" customWidth="1"/>
    <col min="8" max="8" width="60.42578125" style="2" customWidth="1"/>
    <col min="9" max="16384" width="9.140625" style="2"/>
  </cols>
  <sheetData>
    <row r="2" spans="1:8" x14ac:dyDescent="0.25">
      <c r="A2" s="113" t="s">
        <v>18</v>
      </c>
      <c r="B2" s="113"/>
      <c r="C2" s="113"/>
      <c r="D2" s="113"/>
      <c r="E2" s="113"/>
      <c r="F2" s="113"/>
      <c r="G2" s="113"/>
      <c r="H2" s="113"/>
    </row>
    <row r="4" spans="1:8" x14ac:dyDescent="0.25">
      <c r="A4" s="116" t="s">
        <v>48</v>
      </c>
      <c r="B4" s="116" t="s">
        <v>19</v>
      </c>
      <c r="C4" s="116" t="s">
        <v>20</v>
      </c>
      <c r="D4" s="117" t="s">
        <v>21</v>
      </c>
      <c r="E4" s="118"/>
      <c r="F4" s="118"/>
      <c r="G4" s="119"/>
      <c r="H4" s="116" t="s">
        <v>22</v>
      </c>
    </row>
    <row r="5" spans="1:8" ht="15" customHeight="1" x14ac:dyDescent="0.25">
      <c r="A5" s="116"/>
      <c r="B5" s="116"/>
      <c r="C5" s="116"/>
      <c r="D5" s="120" t="s">
        <v>139</v>
      </c>
      <c r="E5" s="117" t="s">
        <v>23</v>
      </c>
      <c r="F5" s="118"/>
      <c r="G5" s="119"/>
      <c r="H5" s="116"/>
    </row>
    <row r="6" spans="1:8" ht="59.25" customHeight="1" x14ac:dyDescent="0.25">
      <c r="A6" s="116"/>
      <c r="B6" s="116"/>
      <c r="C6" s="116"/>
      <c r="D6" s="121"/>
      <c r="E6" s="4" t="s">
        <v>24</v>
      </c>
      <c r="F6" s="4" t="s">
        <v>25</v>
      </c>
      <c r="G6" s="4" t="s">
        <v>49</v>
      </c>
      <c r="H6" s="116"/>
    </row>
    <row r="7" spans="1:8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/>
      <c r="H7" s="3">
        <v>7</v>
      </c>
    </row>
    <row r="8" spans="1:8" ht="134.25" customHeight="1" x14ac:dyDescent="0.25">
      <c r="A8" s="3">
        <v>1</v>
      </c>
      <c r="B8" s="36" t="s">
        <v>79</v>
      </c>
      <c r="C8" s="36" t="s">
        <v>82</v>
      </c>
      <c r="D8" s="16">
        <v>88.2</v>
      </c>
      <c r="E8" s="16">
        <v>88.5</v>
      </c>
      <c r="F8" s="33">
        <v>83.9</v>
      </c>
      <c r="G8" s="34">
        <f>F8/E8*100</f>
        <v>94.802259887005661</v>
      </c>
      <c r="H8" s="4" t="s">
        <v>196</v>
      </c>
    </row>
    <row r="9" spans="1:8" ht="133.5" customHeight="1" x14ac:dyDescent="0.25">
      <c r="A9" s="3">
        <v>2</v>
      </c>
      <c r="B9" s="36" t="s">
        <v>80</v>
      </c>
      <c r="C9" s="35" t="s">
        <v>82</v>
      </c>
      <c r="D9" s="16">
        <v>84.3</v>
      </c>
      <c r="E9" s="16">
        <v>84.4</v>
      </c>
      <c r="F9" s="33">
        <v>77.8</v>
      </c>
      <c r="G9" s="34">
        <f t="shared" ref="G9:G10" si="0">F9/E9*100</f>
        <v>92.180094786729853</v>
      </c>
      <c r="H9" s="37" t="s">
        <v>142</v>
      </c>
    </row>
    <row r="10" spans="1:8" ht="96" customHeight="1" x14ac:dyDescent="0.25">
      <c r="A10" s="3">
        <v>3</v>
      </c>
      <c r="B10" s="36" t="s">
        <v>81</v>
      </c>
      <c r="C10" s="35" t="s">
        <v>82</v>
      </c>
      <c r="D10" s="16">
        <v>100</v>
      </c>
      <c r="E10" s="16">
        <v>100</v>
      </c>
      <c r="F10" s="33">
        <v>100</v>
      </c>
      <c r="G10" s="34">
        <f t="shared" si="0"/>
        <v>100</v>
      </c>
      <c r="H10" s="3"/>
    </row>
    <row r="11" spans="1:8" x14ac:dyDescent="0.25">
      <c r="F11" s="6" t="s">
        <v>50</v>
      </c>
      <c r="G11" s="24">
        <f>SUM(G8:G10)/A10</f>
        <v>95.660784891245171</v>
      </c>
    </row>
  </sheetData>
  <mergeCells count="8">
    <mergeCell ref="A4:A6"/>
    <mergeCell ref="A2:H2"/>
    <mergeCell ref="D4:G4"/>
    <mergeCell ref="E5:G5"/>
    <mergeCell ref="H4:H6"/>
    <mergeCell ref="D5:D6"/>
    <mergeCell ref="C4:C6"/>
    <mergeCell ref="B4:B6"/>
  </mergeCell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27"/>
  <sheetViews>
    <sheetView tabSelected="1" topLeftCell="A7" zoomScaleNormal="100" workbookViewId="0">
      <selection activeCell="L16" sqref="L16"/>
    </sheetView>
  </sheetViews>
  <sheetFormatPr defaultRowHeight="15" x14ac:dyDescent="0.25"/>
  <cols>
    <col min="1" max="1" width="7.28515625" style="52" bestFit="1" customWidth="1"/>
    <col min="2" max="2" width="12.85546875" style="1" bestFit="1" customWidth="1"/>
    <col min="3" max="3" width="9.140625" style="1"/>
    <col min="4" max="4" width="5.5703125" style="1" customWidth="1"/>
    <col min="5" max="5" width="5.85546875" style="1" bestFit="1" customWidth="1"/>
    <col min="6" max="6" width="5.42578125" style="1" bestFit="1" customWidth="1"/>
    <col min="7" max="8" width="5.42578125" style="1" customWidth="1"/>
    <col min="9" max="10" width="5.5703125" style="1" bestFit="1" customWidth="1"/>
    <col min="11" max="11" width="5.42578125" style="1" customWidth="1"/>
    <col min="12" max="12" width="5.5703125" style="1" bestFit="1" customWidth="1"/>
    <col min="13" max="13" width="5.42578125" style="1" customWidth="1"/>
    <col min="14" max="14" width="5.7109375" style="1" bestFit="1" customWidth="1"/>
    <col min="15" max="15" width="6.5703125" style="1" bestFit="1" customWidth="1"/>
    <col min="16" max="16" width="9.85546875" style="18" bestFit="1" customWidth="1"/>
    <col min="17" max="17" width="11.5703125" style="1" bestFit="1" customWidth="1"/>
    <col min="18" max="18" width="9.140625" style="1"/>
    <col min="19" max="19" width="17.140625" style="1" customWidth="1"/>
    <col min="20" max="16384" width="9.140625" style="1"/>
  </cols>
  <sheetData>
    <row r="3" spans="1:18" ht="15" customHeight="1" x14ac:dyDescent="0.25">
      <c r="A3" s="124" t="s">
        <v>220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</row>
    <row r="4" spans="1:18" ht="47.25" customHeight="1" x14ac:dyDescent="0.25">
      <c r="A4" s="125" t="s">
        <v>221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</row>
    <row r="5" spans="1:18" x14ac:dyDescent="0.25">
      <c r="A5" s="50"/>
      <c r="B5" s="5"/>
      <c r="C5" s="5"/>
      <c r="D5" s="5"/>
    </row>
    <row r="6" spans="1:18" ht="15.75" customHeight="1" x14ac:dyDescent="0.25">
      <c r="A6" s="124" t="s">
        <v>51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</row>
    <row r="7" spans="1:18" x14ac:dyDescent="0.25">
      <c r="A7" s="50"/>
      <c r="B7" s="5"/>
      <c r="C7" s="5"/>
      <c r="D7" s="5"/>
    </row>
    <row r="8" spans="1:18" ht="60" customHeight="1" x14ac:dyDescent="0.25">
      <c r="A8" s="134" t="s">
        <v>48</v>
      </c>
      <c r="B8" s="116" t="s">
        <v>26</v>
      </c>
      <c r="C8" s="116" t="s">
        <v>27</v>
      </c>
      <c r="D8" s="116" t="s">
        <v>28</v>
      </c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 t="s">
        <v>141</v>
      </c>
      <c r="P8" s="132" t="s">
        <v>52</v>
      </c>
    </row>
    <row r="9" spans="1:18" x14ac:dyDescent="0.25">
      <c r="A9" s="134"/>
      <c r="B9" s="116"/>
      <c r="C9" s="116"/>
      <c r="D9" s="4" t="s">
        <v>29</v>
      </c>
      <c r="E9" s="4" t="s">
        <v>30</v>
      </c>
      <c r="F9" s="4" t="s">
        <v>31</v>
      </c>
      <c r="G9" s="4" t="s">
        <v>32</v>
      </c>
      <c r="H9" s="4" t="s">
        <v>33</v>
      </c>
      <c r="I9" s="4" t="s">
        <v>34</v>
      </c>
      <c r="J9" s="4" t="s">
        <v>35</v>
      </c>
      <c r="K9" s="4" t="s">
        <v>36</v>
      </c>
      <c r="L9" s="4" t="s">
        <v>37</v>
      </c>
      <c r="M9" s="4" t="s">
        <v>38</v>
      </c>
      <c r="N9" s="4" t="s">
        <v>39</v>
      </c>
      <c r="O9" s="116"/>
      <c r="P9" s="133"/>
    </row>
    <row r="10" spans="1:18" x14ac:dyDescent="0.25">
      <c r="A10" s="51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  <c r="K10" s="4">
        <v>11</v>
      </c>
      <c r="L10" s="4">
        <v>12</v>
      </c>
      <c r="M10" s="4">
        <v>13</v>
      </c>
      <c r="N10" s="4">
        <v>14</v>
      </c>
      <c r="O10" s="4">
        <v>15</v>
      </c>
      <c r="P10" s="44"/>
    </row>
    <row r="11" spans="1:18" ht="48" customHeight="1" x14ac:dyDescent="0.25">
      <c r="A11" s="51">
        <v>1</v>
      </c>
      <c r="B11" s="122" t="s">
        <v>226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3"/>
      <c r="Q11" s="49"/>
      <c r="R11" s="5"/>
    </row>
    <row r="12" spans="1:18" ht="48.75" customHeight="1" x14ac:dyDescent="0.25">
      <c r="A12" s="129" t="s">
        <v>55</v>
      </c>
      <c r="B12" s="126" t="s">
        <v>227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8"/>
    </row>
    <row r="13" spans="1:18" ht="45" customHeight="1" x14ac:dyDescent="0.25">
      <c r="A13" s="130"/>
      <c r="B13" s="4" t="s">
        <v>40</v>
      </c>
      <c r="C13" s="4" t="s">
        <v>83</v>
      </c>
      <c r="D13" s="4">
        <v>460</v>
      </c>
      <c r="E13" s="4">
        <v>460</v>
      </c>
      <c r="F13" s="4">
        <v>460</v>
      </c>
      <c r="G13" s="4">
        <v>460</v>
      </c>
      <c r="H13" s="4">
        <v>460</v>
      </c>
      <c r="I13" s="4">
        <v>460</v>
      </c>
      <c r="J13" s="4">
        <v>460</v>
      </c>
      <c r="K13" s="4">
        <v>460</v>
      </c>
      <c r="L13" s="4">
        <v>460</v>
      </c>
      <c r="M13" s="4">
        <v>460</v>
      </c>
      <c r="N13" s="4">
        <v>460</v>
      </c>
      <c r="O13" s="14">
        <v>530</v>
      </c>
      <c r="P13" s="44"/>
      <c r="Q13" s="109"/>
    </row>
    <row r="14" spans="1:18" ht="42" customHeight="1" x14ac:dyDescent="0.25">
      <c r="A14" s="131"/>
      <c r="B14" s="4" t="s">
        <v>41</v>
      </c>
      <c r="C14" s="4" t="s">
        <v>83</v>
      </c>
      <c r="D14" s="4">
        <v>459</v>
      </c>
      <c r="E14" s="4">
        <v>472</v>
      </c>
      <c r="F14" s="4">
        <v>463</v>
      </c>
      <c r="G14" s="4">
        <v>459</v>
      </c>
      <c r="H14" s="4">
        <v>456</v>
      </c>
      <c r="I14" s="4">
        <v>454</v>
      </c>
      <c r="J14" s="4">
        <v>452</v>
      </c>
      <c r="K14" s="4">
        <v>451</v>
      </c>
      <c r="L14" s="4">
        <v>448</v>
      </c>
      <c r="M14" s="4">
        <v>432</v>
      </c>
      <c r="N14" s="4">
        <v>437</v>
      </c>
      <c r="O14" s="4">
        <v>520</v>
      </c>
      <c r="P14" s="45">
        <f>O14/O13*100</f>
        <v>98.113207547169807</v>
      </c>
    </row>
    <row r="15" spans="1:18" ht="45.75" customHeight="1" x14ac:dyDescent="0.25">
      <c r="A15" s="129" t="s">
        <v>99</v>
      </c>
      <c r="B15" s="126" t="s">
        <v>215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8"/>
    </row>
    <row r="16" spans="1:18" ht="45.75" customHeight="1" x14ac:dyDescent="0.25">
      <c r="A16" s="130"/>
      <c r="B16" s="4" t="s">
        <v>40</v>
      </c>
      <c r="C16" s="4" t="s">
        <v>83</v>
      </c>
      <c r="D16" s="4">
        <v>1020</v>
      </c>
      <c r="E16" s="4">
        <v>1020</v>
      </c>
      <c r="F16" s="4">
        <v>1020</v>
      </c>
      <c r="G16" s="4">
        <v>1020</v>
      </c>
      <c r="H16" s="4">
        <v>1020</v>
      </c>
      <c r="I16" s="4">
        <v>1020</v>
      </c>
      <c r="J16" s="4">
        <v>1020</v>
      </c>
      <c r="K16" s="4">
        <v>1020</v>
      </c>
      <c r="L16" s="4">
        <v>1020</v>
      </c>
      <c r="M16" s="4">
        <v>1020</v>
      </c>
      <c r="N16" s="4">
        <v>1020</v>
      </c>
      <c r="O16" s="4">
        <v>1233</v>
      </c>
      <c r="P16" s="44"/>
    </row>
    <row r="17" spans="1:18" ht="45.75" customHeight="1" x14ac:dyDescent="0.25">
      <c r="A17" s="131"/>
      <c r="B17" s="4" t="s">
        <v>41</v>
      </c>
      <c r="C17" s="4" t="s">
        <v>83</v>
      </c>
      <c r="D17" s="4">
        <v>997</v>
      </c>
      <c r="E17" s="4">
        <v>982</v>
      </c>
      <c r="F17" s="4">
        <v>983</v>
      </c>
      <c r="G17" s="4">
        <v>987</v>
      </c>
      <c r="H17" s="4">
        <v>958</v>
      </c>
      <c r="I17" s="4">
        <v>923</v>
      </c>
      <c r="J17" s="4">
        <v>935</v>
      </c>
      <c r="K17" s="4">
        <v>942</v>
      </c>
      <c r="L17" s="4">
        <v>929</v>
      </c>
      <c r="M17" s="4">
        <v>933</v>
      </c>
      <c r="N17" s="4">
        <v>887</v>
      </c>
      <c r="O17" s="4">
        <v>1163</v>
      </c>
      <c r="P17" s="45">
        <f>O17/O16*100</f>
        <v>94.322789943227903</v>
      </c>
    </row>
    <row r="18" spans="1:18" ht="46.5" customHeight="1" x14ac:dyDescent="0.25">
      <c r="A18" s="134" t="s">
        <v>228</v>
      </c>
      <c r="B18" s="126" t="s">
        <v>216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8"/>
    </row>
    <row r="19" spans="1:18" ht="45.75" customHeight="1" x14ac:dyDescent="0.25">
      <c r="A19" s="134"/>
      <c r="B19" s="4" t="s">
        <v>40</v>
      </c>
      <c r="C19" s="4" t="s">
        <v>83</v>
      </c>
      <c r="D19" s="4">
        <v>5</v>
      </c>
      <c r="E19" s="4">
        <v>5</v>
      </c>
      <c r="F19" s="4">
        <v>5</v>
      </c>
      <c r="G19" s="4">
        <v>5</v>
      </c>
      <c r="H19" s="4">
        <v>5</v>
      </c>
      <c r="I19" s="4">
        <v>5</v>
      </c>
      <c r="J19" s="4">
        <v>5</v>
      </c>
      <c r="K19" s="4">
        <v>6</v>
      </c>
      <c r="L19" s="4">
        <v>6</v>
      </c>
      <c r="M19" s="4">
        <v>6</v>
      </c>
      <c r="N19" s="4">
        <v>6</v>
      </c>
      <c r="O19" s="4">
        <v>65</v>
      </c>
      <c r="P19" s="44"/>
    </row>
    <row r="20" spans="1:18" ht="42" customHeight="1" x14ac:dyDescent="0.25">
      <c r="A20" s="134"/>
      <c r="B20" s="4" t="s">
        <v>41</v>
      </c>
      <c r="C20" s="4" t="s">
        <v>83</v>
      </c>
      <c r="D20" s="4">
        <v>1</v>
      </c>
      <c r="E20" s="4">
        <v>10</v>
      </c>
      <c r="F20" s="4">
        <v>9</v>
      </c>
      <c r="G20" s="4">
        <v>11</v>
      </c>
      <c r="H20" s="4">
        <v>7</v>
      </c>
      <c r="I20" s="4">
        <v>9</v>
      </c>
      <c r="J20" s="4">
        <v>5</v>
      </c>
      <c r="K20" s="4">
        <v>9</v>
      </c>
      <c r="L20" s="4">
        <v>9</v>
      </c>
      <c r="M20" s="4">
        <v>3</v>
      </c>
      <c r="N20" s="4">
        <v>8</v>
      </c>
      <c r="O20" s="4">
        <v>83</v>
      </c>
      <c r="P20" s="45">
        <v>100</v>
      </c>
    </row>
    <row r="21" spans="1:18" ht="45.75" customHeight="1" x14ac:dyDescent="0.25">
      <c r="A21" s="134" t="s">
        <v>229</v>
      </c>
      <c r="B21" s="126" t="s">
        <v>217</v>
      </c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8"/>
    </row>
    <row r="22" spans="1:18" ht="44.25" customHeight="1" x14ac:dyDescent="0.25">
      <c r="A22" s="134"/>
      <c r="B22" s="4" t="s">
        <v>40</v>
      </c>
      <c r="C22" s="4" t="s">
        <v>83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400</v>
      </c>
      <c r="P22" s="44"/>
    </row>
    <row r="23" spans="1:18" ht="43.5" customHeight="1" x14ac:dyDescent="0.25">
      <c r="A23" s="134"/>
      <c r="B23" s="4" t="s">
        <v>41</v>
      </c>
      <c r="C23" s="4" t="s">
        <v>83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327</v>
      </c>
      <c r="P23" s="45">
        <f>O23/O22*100</f>
        <v>81.75</v>
      </c>
    </row>
    <row r="24" spans="1:18" ht="35.25" customHeight="1" x14ac:dyDescent="0.25">
      <c r="A24" s="51" t="s">
        <v>230</v>
      </c>
      <c r="B24" s="122" t="s">
        <v>231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3"/>
      <c r="Q24" s="49"/>
      <c r="R24" s="5"/>
    </row>
    <row r="25" spans="1:18" ht="30.75" customHeight="1" x14ac:dyDescent="0.25">
      <c r="A25" s="134" t="s">
        <v>232</v>
      </c>
      <c r="B25" s="126" t="s">
        <v>218</v>
      </c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8"/>
    </row>
    <row r="26" spans="1:18" ht="47.25" customHeight="1" x14ac:dyDescent="0.25">
      <c r="A26" s="134"/>
      <c r="B26" s="4" t="s">
        <v>40</v>
      </c>
      <c r="C26" s="4" t="s">
        <v>84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1</v>
      </c>
      <c r="P26" s="44"/>
    </row>
    <row r="27" spans="1:18" ht="44.25" customHeight="1" x14ac:dyDescent="0.25">
      <c r="A27" s="134"/>
      <c r="B27" s="4" t="s">
        <v>41</v>
      </c>
      <c r="C27" s="4" t="s">
        <v>84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1</v>
      </c>
      <c r="P27" s="45">
        <f>O27/O26*100</f>
        <v>100</v>
      </c>
    </row>
  </sheetData>
  <mergeCells count="21">
    <mergeCell ref="A25:A27"/>
    <mergeCell ref="B25:P25"/>
    <mergeCell ref="A15:A17"/>
    <mergeCell ref="B15:P15"/>
    <mergeCell ref="A18:A20"/>
    <mergeCell ref="B18:P18"/>
    <mergeCell ref="A21:A23"/>
    <mergeCell ref="B21:P21"/>
    <mergeCell ref="B11:P11"/>
    <mergeCell ref="B24:P24"/>
    <mergeCell ref="A6:P6"/>
    <mergeCell ref="A4:P4"/>
    <mergeCell ref="A3:P3"/>
    <mergeCell ref="B12:P12"/>
    <mergeCell ref="A12:A14"/>
    <mergeCell ref="P8:P9"/>
    <mergeCell ref="D8:N8"/>
    <mergeCell ref="O8:O9"/>
    <mergeCell ref="C8:C9"/>
    <mergeCell ref="B8:B9"/>
    <mergeCell ref="A8:A9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4"/>
  <sheetViews>
    <sheetView topLeftCell="A4" zoomScale="115" zoomScaleNormal="115" workbookViewId="0">
      <selection activeCell="I13" sqref="I13"/>
    </sheetView>
  </sheetViews>
  <sheetFormatPr defaultRowHeight="15" x14ac:dyDescent="0.25"/>
  <cols>
    <col min="1" max="1" width="6.140625" style="5" bestFit="1" customWidth="1"/>
    <col min="2" max="2" width="12.85546875" style="5" bestFit="1" customWidth="1"/>
    <col min="3" max="3" width="9.140625" style="5"/>
    <col min="4" max="4" width="5.5703125" style="5" customWidth="1"/>
    <col min="5" max="5" width="5.85546875" style="5" bestFit="1" customWidth="1"/>
    <col min="6" max="6" width="5.42578125" style="5" bestFit="1" customWidth="1"/>
    <col min="7" max="8" width="5.42578125" style="5" customWidth="1"/>
    <col min="9" max="10" width="5.5703125" style="5" bestFit="1" customWidth="1"/>
    <col min="11" max="11" width="5.42578125" style="5" customWidth="1"/>
    <col min="12" max="12" width="5.5703125" style="5" bestFit="1" customWidth="1"/>
    <col min="13" max="13" width="5.42578125" style="5" customWidth="1"/>
    <col min="14" max="14" width="5.7109375" style="5" bestFit="1" customWidth="1"/>
    <col min="15" max="15" width="6.5703125" style="5" bestFit="1" customWidth="1"/>
    <col min="16" max="16" width="9.85546875" style="46" bestFit="1" customWidth="1"/>
    <col min="17" max="17" width="11.5703125" style="5" bestFit="1" customWidth="1"/>
    <col min="18" max="16384" width="9.140625" style="5"/>
  </cols>
  <sheetData>
    <row r="3" spans="1:18" ht="15" customHeight="1" x14ac:dyDescent="0.25">
      <c r="A3" s="124" t="s">
        <v>220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</row>
    <row r="4" spans="1:18" ht="36" customHeight="1" x14ac:dyDescent="0.25">
      <c r="A4" s="125" t="s">
        <v>219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</row>
    <row r="6" spans="1:18" ht="15.75" customHeight="1" x14ac:dyDescent="0.25">
      <c r="A6" s="124" t="s">
        <v>51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</row>
    <row r="8" spans="1:18" ht="60" customHeight="1" x14ac:dyDescent="0.25">
      <c r="A8" s="116" t="s">
        <v>48</v>
      </c>
      <c r="B8" s="116" t="s">
        <v>26</v>
      </c>
      <c r="C8" s="116" t="s">
        <v>27</v>
      </c>
      <c r="D8" s="116" t="s">
        <v>28</v>
      </c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 t="s">
        <v>141</v>
      </c>
      <c r="P8" s="132" t="s">
        <v>52</v>
      </c>
    </row>
    <row r="9" spans="1:18" x14ac:dyDescent="0.25">
      <c r="A9" s="116"/>
      <c r="B9" s="116"/>
      <c r="C9" s="116"/>
      <c r="D9" s="4" t="s">
        <v>29</v>
      </c>
      <c r="E9" s="4" t="s">
        <v>30</v>
      </c>
      <c r="F9" s="4" t="s">
        <v>31</v>
      </c>
      <c r="G9" s="4" t="s">
        <v>32</v>
      </c>
      <c r="H9" s="4" t="s">
        <v>33</v>
      </c>
      <c r="I9" s="4" t="s">
        <v>34</v>
      </c>
      <c r="J9" s="4" t="s">
        <v>35</v>
      </c>
      <c r="K9" s="4" t="s">
        <v>36</v>
      </c>
      <c r="L9" s="4" t="s">
        <v>37</v>
      </c>
      <c r="M9" s="4" t="s">
        <v>38</v>
      </c>
      <c r="N9" s="4" t="s">
        <v>39</v>
      </c>
      <c r="O9" s="116"/>
      <c r="P9" s="133"/>
    </row>
    <row r="10" spans="1:18" x14ac:dyDescent="0.25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  <c r="K10" s="4">
        <v>11</v>
      </c>
      <c r="L10" s="4">
        <v>12</v>
      </c>
      <c r="M10" s="4">
        <v>13</v>
      </c>
      <c r="N10" s="4">
        <v>14</v>
      </c>
      <c r="O10" s="4">
        <v>15</v>
      </c>
      <c r="P10" s="44"/>
    </row>
    <row r="11" spans="1:18" s="1" customFormat="1" ht="48" customHeight="1" x14ac:dyDescent="0.25">
      <c r="A11" s="53" t="s">
        <v>233</v>
      </c>
      <c r="B11" s="122" t="s">
        <v>226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3"/>
      <c r="Q11" s="49"/>
      <c r="R11" s="5"/>
    </row>
    <row r="12" spans="1:18" ht="62.25" customHeight="1" x14ac:dyDescent="0.25">
      <c r="A12" s="135" t="s">
        <v>55</v>
      </c>
      <c r="B12" s="126" t="s">
        <v>222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8"/>
    </row>
    <row r="13" spans="1:18" ht="45.75" customHeight="1" x14ac:dyDescent="0.25">
      <c r="A13" s="135"/>
      <c r="B13" s="4" t="s">
        <v>40</v>
      </c>
      <c r="C13" s="4" t="s">
        <v>83</v>
      </c>
      <c r="D13" s="4">
        <v>94</v>
      </c>
      <c r="E13" s="4">
        <v>94</v>
      </c>
      <c r="F13" s="4">
        <v>94</v>
      </c>
      <c r="G13" s="4">
        <v>94</v>
      </c>
      <c r="H13" s="4">
        <v>94</v>
      </c>
      <c r="I13" s="4">
        <v>94</v>
      </c>
      <c r="J13" s="4">
        <v>94</v>
      </c>
      <c r="K13" s="4">
        <v>94</v>
      </c>
      <c r="L13" s="4">
        <v>94</v>
      </c>
      <c r="M13" s="4">
        <v>94</v>
      </c>
      <c r="N13" s="4">
        <v>94</v>
      </c>
      <c r="O13" s="4">
        <v>94</v>
      </c>
      <c r="P13" s="44"/>
    </row>
    <row r="14" spans="1:18" ht="42.75" customHeight="1" x14ac:dyDescent="0.25">
      <c r="A14" s="135"/>
      <c r="B14" s="4" t="s">
        <v>41</v>
      </c>
      <c r="C14" s="4" t="s">
        <v>83</v>
      </c>
      <c r="D14" s="4">
        <v>45</v>
      </c>
      <c r="E14" s="4">
        <v>59</v>
      </c>
      <c r="F14" s="4">
        <v>63</v>
      </c>
      <c r="G14" s="4">
        <v>64</v>
      </c>
      <c r="H14" s="4">
        <v>57</v>
      </c>
      <c r="I14" s="4">
        <v>45</v>
      </c>
      <c r="J14" s="4">
        <v>22</v>
      </c>
      <c r="K14" s="4">
        <v>21</v>
      </c>
      <c r="L14" s="4">
        <v>27</v>
      </c>
      <c r="M14" s="4">
        <v>39</v>
      </c>
      <c r="N14" s="4">
        <v>42</v>
      </c>
      <c r="O14" s="4">
        <v>42</v>
      </c>
      <c r="P14" s="45">
        <f>O14/O13*100</f>
        <v>44.680851063829785</v>
      </c>
    </row>
  </sheetData>
  <mergeCells count="12">
    <mergeCell ref="A12:A14"/>
    <mergeCell ref="B12:P12"/>
    <mergeCell ref="B11:P11"/>
    <mergeCell ref="A3:P3"/>
    <mergeCell ref="A4:P4"/>
    <mergeCell ref="A6:P6"/>
    <mergeCell ref="A8:A9"/>
    <mergeCell ref="B8:B9"/>
    <mergeCell ref="C8:C9"/>
    <mergeCell ref="D8:N8"/>
    <mergeCell ref="O8:O9"/>
    <mergeCell ref="P8:P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4"/>
  <sheetViews>
    <sheetView topLeftCell="A7" workbookViewId="0">
      <selection activeCell="B12" sqref="B12:P12"/>
    </sheetView>
  </sheetViews>
  <sheetFormatPr defaultRowHeight="15" x14ac:dyDescent="0.25"/>
  <cols>
    <col min="1" max="1" width="6.140625" style="5" bestFit="1" customWidth="1"/>
    <col min="2" max="2" width="12.85546875" style="5" bestFit="1" customWidth="1"/>
    <col min="3" max="3" width="9.140625" style="5"/>
    <col min="4" max="4" width="4.5703125" style="5" bestFit="1" customWidth="1"/>
    <col min="5" max="5" width="5.85546875" style="5" bestFit="1" customWidth="1"/>
    <col min="6" max="6" width="5.42578125" style="5" bestFit="1" customWidth="1"/>
    <col min="7" max="7" width="4.5703125" style="5" bestFit="1" customWidth="1"/>
    <col min="8" max="8" width="4.42578125" style="5" bestFit="1" customWidth="1"/>
    <col min="9" max="10" width="5.5703125" style="5" bestFit="1" customWidth="1"/>
    <col min="11" max="11" width="4.42578125" style="5" bestFit="1" customWidth="1"/>
    <col min="12" max="12" width="5.5703125" style="5" bestFit="1" customWidth="1"/>
    <col min="13" max="13" width="4.5703125" style="5" bestFit="1" customWidth="1"/>
    <col min="14" max="14" width="5.7109375" style="5" bestFit="1" customWidth="1"/>
    <col min="15" max="15" width="6.5703125" style="5" bestFit="1" customWidth="1"/>
    <col min="16" max="16" width="9.85546875" style="46" bestFit="1" customWidth="1"/>
    <col min="17" max="16384" width="9.140625" style="5"/>
  </cols>
  <sheetData>
    <row r="3" spans="1:17" ht="15" customHeight="1" x14ac:dyDescent="0.25">
      <c r="A3" s="124" t="s">
        <v>224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</row>
    <row r="4" spans="1:17" ht="49.5" customHeight="1" x14ac:dyDescent="0.25">
      <c r="A4" s="125" t="s">
        <v>225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</row>
    <row r="6" spans="1:17" ht="31.5" customHeight="1" x14ac:dyDescent="0.25">
      <c r="A6" s="124" t="s">
        <v>140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</row>
    <row r="8" spans="1:17" ht="60" customHeight="1" x14ac:dyDescent="0.25">
      <c r="A8" s="116" t="s">
        <v>48</v>
      </c>
      <c r="B8" s="116" t="s">
        <v>26</v>
      </c>
      <c r="C8" s="116" t="s">
        <v>27</v>
      </c>
      <c r="D8" s="116" t="s">
        <v>28</v>
      </c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 t="s">
        <v>141</v>
      </c>
      <c r="P8" s="132" t="s">
        <v>52</v>
      </c>
    </row>
    <row r="9" spans="1:17" x14ac:dyDescent="0.25">
      <c r="A9" s="116"/>
      <c r="B9" s="116"/>
      <c r="C9" s="116"/>
      <c r="D9" s="4" t="s">
        <v>29</v>
      </c>
      <c r="E9" s="4" t="s">
        <v>30</v>
      </c>
      <c r="F9" s="4" t="s">
        <v>31</v>
      </c>
      <c r="G9" s="4" t="s">
        <v>32</v>
      </c>
      <c r="H9" s="4" t="s">
        <v>33</v>
      </c>
      <c r="I9" s="4" t="s">
        <v>34</v>
      </c>
      <c r="J9" s="4" t="s">
        <v>35</v>
      </c>
      <c r="K9" s="4" t="s">
        <v>36</v>
      </c>
      <c r="L9" s="4" t="s">
        <v>37</v>
      </c>
      <c r="M9" s="4" t="s">
        <v>38</v>
      </c>
      <c r="N9" s="4" t="s">
        <v>39</v>
      </c>
      <c r="O9" s="116"/>
      <c r="P9" s="133"/>
    </row>
    <row r="10" spans="1:17" x14ac:dyDescent="0.25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  <c r="K10" s="4">
        <v>11</v>
      </c>
      <c r="L10" s="4">
        <v>12</v>
      </c>
      <c r="M10" s="4">
        <v>13</v>
      </c>
      <c r="N10" s="4">
        <v>14</v>
      </c>
      <c r="O10" s="4">
        <v>15</v>
      </c>
      <c r="P10" s="44"/>
    </row>
    <row r="11" spans="1:17" ht="32.25" customHeight="1" x14ac:dyDescent="0.25">
      <c r="A11" s="53" t="s">
        <v>233</v>
      </c>
      <c r="B11" s="122" t="s">
        <v>234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3"/>
      <c r="Q11" s="49"/>
    </row>
    <row r="12" spans="1:17" ht="61.5" customHeight="1" x14ac:dyDescent="0.25">
      <c r="A12" s="135" t="s">
        <v>55</v>
      </c>
      <c r="B12" s="126" t="s">
        <v>223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8"/>
    </row>
    <row r="13" spans="1:17" ht="27" customHeight="1" x14ac:dyDescent="0.25">
      <c r="A13" s="135"/>
      <c r="B13" s="4" t="s">
        <v>40</v>
      </c>
      <c r="C13" s="4" t="s">
        <v>83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5</v>
      </c>
      <c r="P13" s="44"/>
    </row>
    <row r="14" spans="1:17" ht="26.25" customHeight="1" x14ac:dyDescent="0.25">
      <c r="A14" s="135"/>
      <c r="B14" s="4" t="s">
        <v>41</v>
      </c>
      <c r="C14" s="4" t="s">
        <v>83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5</v>
      </c>
      <c r="P14" s="45">
        <f>O14/O13*100</f>
        <v>100</v>
      </c>
    </row>
  </sheetData>
  <mergeCells count="12">
    <mergeCell ref="A12:A14"/>
    <mergeCell ref="B12:P12"/>
    <mergeCell ref="A3:P3"/>
    <mergeCell ref="A4:P4"/>
    <mergeCell ref="A6:P6"/>
    <mergeCell ref="A8:A9"/>
    <mergeCell ref="B8:B9"/>
    <mergeCell ref="C8:C9"/>
    <mergeCell ref="D8:N8"/>
    <mergeCell ref="O8:O9"/>
    <mergeCell ref="P8:P9"/>
    <mergeCell ref="B11:P1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29" zoomScale="115" zoomScaleNormal="115" workbookViewId="0">
      <selection activeCell="D29" sqref="D29"/>
    </sheetView>
  </sheetViews>
  <sheetFormatPr defaultRowHeight="12.75" x14ac:dyDescent="0.2"/>
  <cols>
    <col min="1" max="1" width="6.140625" style="19" bestFit="1" customWidth="1"/>
    <col min="2" max="2" width="29.5703125" style="20" bestFit="1" customWidth="1"/>
    <col min="3" max="3" width="13.28515625" style="19" customWidth="1"/>
    <col min="4" max="4" width="12.42578125" style="19" customWidth="1"/>
    <col min="5" max="5" width="13.140625" style="19" customWidth="1"/>
    <col min="6" max="6" width="22.85546875" style="19" bestFit="1" customWidth="1"/>
    <col min="7" max="7" width="20.7109375" style="19" customWidth="1"/>
    <col min="8" max="8" width="8.85546875" style="19" customWidth="1"/>
    <col min="9" max="16384" width="9.140625" style="19"/>
  </cols>
  <sheetData>
    <row r="1" spans="1:8" ht="52.5" customHeight="1" x14ac:dyDescent="0.2">
      <c r="A1" s="136" t="s">
        <v>236</v>
      </c>
      <c r="B1" s="136"/>
      <c r="C1" s="136"/>
      <c r="D1" s="136"/>
      <c r="E1" s="136"/>
      <c r="F1" s="136"/>
      <c r="G1" s="136"/>
      <c r="H1" s="136"/>
    </row>
    <row r="3" spans="1:8" ht="79.5" customHeight="1" x14ac:dyDescent="0.2">
      <c r="A3" s="25" t="s">
        <v>53</v>
      </c>
      <c r="B3" s="25" t="s">
        <v>42</v>
      </c>
      <c r="C3" s="25" t="s">
        <v>43</v>
      </c>
      <c r="D3" s="25" t="s">
        <v>44</v>
      </c>
      <c r="E3" s="25" t="s">
        <v>45</v>
      </c>
      <c r="F3" s="25" t="s">
        <v>46</v>
      </c>
      <c r="G3" s="25" t="s">
        <v>47</v>
      </c>
      <c r="H3" s="25" t="s">
        <v>59</v>
      </c>
    </row>
    <row r="4" spans="1:8" x14ac:dyDescent="0.2">
      <c r="A4" s="25">
        <v>1</v>
      </c>
      <c r="B4" s="25">
        <v>2</v>
      </c>
      <c r="C4" s="25">
        <v>3</v>
      </c>
      <c r="D4" s="25">
        <v>4</v>
      </c>
      <c r="E4" s="25">
        <v>5</v>
      </c>
      <c r="F4" s="25">
        <v>6</v>
      </c>
      <c r="G4" s="25">
        <v>7</v>
      </c>
      <c r="H4" s="25"/>
    </row>
    <row r="5" spans="1:8" ht="53.25" customHeight="1" x14ac:dyDescent="0.2">
      <c r="A5" s="26" t="s">
        <v>54</v>
      </c>
      <c r="B5" s="137" t="s">
        <v>90</v>
      </c>
      <c r="C5" s="137"/>
      <c r="D5" s="137"/>
      <c r="E5" s="137"/>
      <c r="F5" s="137"/>
      <c r="G5" s="137"/>
      <c r="H5" s="25"/>
    </row>
    <row r="6" spans="1:8" ht="79.5" customHeight="1" x14ac:dyDescent="0.2">
      <c r="A6" s="27" t="s">
        <v>55</v>
      </c>
      <c r="B6" s="25" t="s">
        <v>167</v>
      </c>
      <c r="C6" s="40"/>
      <c r="D6" s="40"/>
      <c r="E6" s="25"/>
      <c r="F6" s="28" t="s">
        <v>109</v>
      </c>
      <c r="G6" s="25"/>
      <c r="H6" s="25"/>
    </row>
    <row r="7" spans="1:8" ht="93.75" customHeight="1" x14ac:dyDescent="0.2">
      <c r="A7" s="25" t="s">
        <v>56</v>
      </c>
      <c r="B7" s="25" t="s">
        <v>166</v>
      </c>
      <c r="C7" s="41">
        <v>45658</v>
      </c>
      <c r="D7" s="41">
        <v>45658</v>
      </c>
      <c r="E7" s="38" t="s">
        <v>132</v>
      </c>
      <c r="F7" s="25" t="s">
        <v>183</v>
      </c>
      <c r="G7" s="25"/>
      <c r="H7" s="25" t="s">
        <v>110</v>
      </c>
    </row>
    <row r="8" spans="1:8" ht="159.75" customHeight="1" x14ac:dyDescent="0.2">
      <c r="A8" s="25" t="s">
        <v>57</v>
      </c>
      <c r="B8" s="25" t="s">
        <v>165</v>
      </c>
      <c r="C8" s="40" t="s">
        <v>180</v>
      </c>
      <c r="D8" s="41">
        <v>45658</v>
      </c>
      <c r="E8" s="25" t="s">
        <v>132</v>
      </c>
      <c r="F8" s="32" t="s">
        <v>182</v>
      </c>
      <c r="G8" s="25"/>
      <c r="H8" s="25" t="s">
        <v>110</v>
      </c>
    </row>
    <row r="9" spans="1:8" ht="222" customHeight="1" x14ac:dyDescent="0.2">
      <c r="A9" s="25" t="s">
        <v>91</v>
      </c>
      <c r="B9" s="25" t="s">
        <v>164</v>
      </c>
      <c r="C9" s="40" t="s">
        <v>111</v>
      </c>
      <c r="D9" s="40" t="s">
        <v>111</v>
      </c>
      <c r="E9" s="25" t="s">
        <v>132</v>
      </c>
      <c r="F9" s="25" t="s">
        <v>112</v>
      </c>
      <c r="G9" s="25"/>
      <c r="H9" s="25" t="s">
        <v>110</v>
      </c>
    </row>
    <row r="10" spans="1:8" ht="221.25" customHeight="1" x14ac:dyDescent="0.2">
      <c r="A10" s="25" t="s">
        <v>92</v>
      </c>
      <c r="B10" s="25" t="s">
        <v>158</v>
      </c>
      <c r="C10" s="40" t="s">
        <v>113</v>
      </c>
      <c r="D10" s="40" t="s">
        <v>113</v>
      </c>
      <c r="E10" s="25" t="s">
        <v>132</v>
      </c>
      <c r="F10" s="25" t="s">
        <v>133</v>
      </c>
      <c r="G10" s="25"/>
      <c r="H10" s="25" t="s">
        <v>110</v>
      </c>
    </row>
    <row r="11" spans="1:8" ht="102" x14ac:dyDescent="0.2">
      <c r="A11" s="30" t="s">
        <v>99</v>
      </c>
      <c r="B11" s="25" t="s">
        <v>96</v>
      </c>
      <c r="C11" s="40"/>
      <c r="D11" s="40"/>
      <c r="E11" s="25"/>
      <c r="F11" s="25"/>
      <c r="G11" s="25"/>
      <c r="H11" s="25"/>
    </row>
    <row r="12" spans="1:8" ht="94.5" customHeight="1" x14ac:dyDescent="0.2">
      <c r="A12" s="25" t="s">
        <v>97</v>
      </c>
      <c r="B12" s="25" t="s">
        <v>151</v>
      </c>
      <c r="C12" s="41">
        <v>45658</v>
      </c>
      <c r="D12" s="41">
        <v>45658</v>
      </c>
      <c r="E12" s="38" t="s">
        <v>132</v>
      </c>
      <c r="F12" s="25" t="s">
        <v>183</v>
      </c>
      <c r="G12" s="25"/>
      <c r="H12" s="25" t="s">
        <v>110</v>
      </c>
    </row>
    <row r="13" spans="1:8" ht="83.25" customHeight="1" x14ac:dyDescent="0.2">
      <c r="A13" s="25" t="s">
        <v>98</v>
      </c>
      <c r="B13" s="25" t="s">
        <v>100</v>
      </c>
      <c r="C13" s="40" t="s">
        <v>114</v>
      </c>
      <c r="D13" s="40" t="s">
        <v>114</v>
      </c>
      <c r="E13" s="38" t="s">
        <v>132</v>
      </c>
      <c r="F13" s="25" t="s">
        <v>134</v>
      </c>
      <c r="G13" s="25"/>
      <c r="H13" s="25" t="s">
        <v>110</v>
      </c>
    </row>
    <row r="14" spans="1:8" ht="69.75" customHeight="1" x14ac:dyDescent="0.2">
      <c r="A14" s="25" t="s">
        <v>101</v>
      </c>
      <c r="B14" s="25" t="s">
        <v>152</v>
      </c>
      <c r="C14" s="40" t="s">
        <v>115</v>
      </c>
      <c r="D14" s="41">
        <v>46015</v>
      </c>
      <c r="E14" s="38" t="s">
        <v>132</v>
      </c>
      <c r="F14" s="25" t="s">
        <v>116</v>
      </c>
      <c r="G14" s="25"/>
      <c r="H14" s="25" t="s">
        <v>110</v>
      </c>
    </row>
    <row r="15" spans="1:8" ht="66" customHeight="1" x14ac:dyDescent="0.2">
      <c r="A15" s="25" t="s">
        <v>102</v>
      </c>
      <c r="B15" s="25" t="s">
        <v>163</v>
      </c>
      <c r="C15" s="40" t="s">
        <v>115</v>
      </c>
      <c r="D15" s="41">
        <v>46015</v>
      </c>
      <c r="E15" s="38" t="s">
        <v>132</v>
      </c>
      <c r="F15" s="25" t="s">
        <v>117</v>
      </c>
      <c r="G15" s="25"/>
      <c r="H15" s="25" t="s">
        <v>110</v>
      </c>
    </row>
    <row r="16" spans="1:8" ht="39.75" customHeight="1" x14ac:dyDescent="0.2">
      <c r="A16" s="26" t="s">
        <v>93</v>
      </c>
      <c r="B16" s="137" t="s">
        <v>103</v>
      </c>
      <c r="C16" s="137"/>
      <c r="D16" s="137"/>
      <c r="E16" s="137"/>
      <c r="F16" s="137"/>
      <c r="G16" s="137"/>
      <c r="H16" s="25"/>
    </row>
    <row r="17" spans="1:8" ht="53.25" customHeight="1" x14ac:dyDescent="0.2">
      <c r="A17" s="27" t="s">
        <v>94</v>
      </c>
      <c r="B17" s="25" t="s">
        <v>162</v>
      </c>
      <c r="C17" s="25"/>
      <c r="D17" s="25"/>
      <c r="E17" s="25"/>
      <c r="F17" s="25"/>
      <c r="G17" s="25"/>
      <c r="H17" s="25"/>
    </row>
    <row r="18" spans="1:8" ht="91.5" customHeight="1" x14ac:dyDescent="0.2">
      <c r="A18" s="25" t="s">
        <v>95</v>
      </c>
      <c r="B18" s="25" t="s">
        <v>161</v>
      </c>
      <c r="C18" s="29">
        <v>45658</v>
      </c>
      <c r="D18" s="29">
        <v>45658</v>
      </c>
      <c r="E18" s="25" t="s">
        <v>132</v>
      </c>
      <c r="F18" s="25" t="s">
        <v>183</v>
      </c>
      <c r="G18" s="25"/>
      <c r="H18" s="25" t="s">
        <v>110</v>
      </c>
    </row>
    <row r="19" spans="1:8" ht="156" customHeight="1" x14ac:dyDescent="0.2">
      <c r="A19" s="31" t="s">
        <v>104</v>
      </c>
      <c r="B19" s="25" t="s">
        <v>160</v>
      </c>
      <c r="C19" s="40" t="s">
        <v>180</v>
      </c>
      <c r="D19" s="41">
        <v>45658</v>
      </c>
      <c r="E19" s="25" t="s">
        <v>132</v>
      </c>
      <c r="F19" s="25" t="s">
        <v>184</v>
      </c>
      <c r="G19" s="25"/>
      <c r="H19" s="25" t="s">
        <v>110</v>
      </c>
    </row>
    <row r="20" spans="1:8" ht="90" customHeight="1" x14ac:dyDescent="0.2">
      <c r="A20" s="31" t="s">
        <v>105</v>
      </c>
      <c r="B20" s="25" t="s">
        <v>159</v>
      </c>
      <c r="C20" s="40" t="s">
        <v>119</v>
      </c>
      <c r="D20" s="40" t="s">
        <v>121</v>
      </c>
      <c r="E20" s="25" t="s">
        <v>132</v>
      </c>
      <c r="F20" s="25"/>
      <c r="G20" s="25" t="s">
        <v>135</v>
      </c>
      <c r="H20" s="25" t="s">
        <v>118</v>
      </c>
    </row>
    <row r="21" spans="1:8" ht="104.25" customHeight="1" x14ac:dyDescent="0.2">
      <c r="A21" s="31" t="s">
        <v>106</v>
      </c>
      <c r="B21" s="25" t="s">
        <v>158</v>
      </c>
      <c r="C21" s="40" t="s">
        <v>120</v>
      </c>
      <c r="D21" s="40" t="s">
        <v>113</v>
      </c>
      <c r="E21" s="25" t="s">
        <v>132</v>
      </c>
      <c r="F21" s="25"/>
      <c r="G21" s="25"/>
      <c r="H21" s="25" t="s">
        <v>110</v>
      </c>
    </row>
    <row r="22" spans="1:8" ht="31.5" customHeight="1" x14ac:dyDescent="0.2">
      <c r="A22" s="26" t="s">
        <v>107</v>
      </c>
      <c r="B22" s="137" t="s">
        <v>195</v>
      </c>
      <c r="C22" s="137"/>
      <c r="D22" s="137"/>
      <c r="E22" s="137"/>
      <c r="F22" s="137"/>
      <c r="G22" s="137"/>
      <c r="H22" s="25"/>
    </row>
    <row r="23" spans="1:8" ht="27.75" customHeight="1" x14ac:dyDescent="0.2">
      <c r="A23" s="27" t="s">
        <v>108</v>
      </c>
      <c r="B23" s="25" t="s">
        <v>191</v>
      </c>
      <c r="C23" s="25" t="s">
        <v>193</v>
      </c>
      <c r="D23" s="25" t="s">
        <v>193</v>
      </c>
      <c r="E23" s="25"/>
      <c r="F23" s="25"/>
      <c r="G23" s="25"/>
      <c r="H23" s="25"/>
    </row>
    <row r="24" spans="1:8" ht="41.25" customHeight="1" x14ac:dyDescent="0.2">
      <c r="A24" s="31" t="s">
        <v>194</v>
      </c>
      <c r="B24" s="25" t="s">
        <v>192</v>
      </c>
      <c r="C24" s="25" t="s">
        <v>193</v>
      </c>
      <c r="D24" s="25" t="s">
        <v>193</v>
      </c>
      <c r="E24" s="25"/>
      <c r="F24" s="25"/>
      <c r="G24" s="25"/>
      <c r="H24" s="25" t="s">
        <v>110</v>
      </c>
    </row>
    <row r="25" spans="1:8" ht="28.5" customHeight="1" x14ac:dyDescent="0.2">
      <c r="A25" s="26" t="s">
        <v>185</v>
      </c>
      <c r="B25" s="137" t="s">
        <v>204</v>
      </c>
      <c r="C25" s="137"/>
      <c r="D25" s="137"/>
      <c r="E25" s="137"/>
      <c r="F25" s="137"/>
      <c r="G25" s="137"/>
      <c r="H25" s="25"/>
    </row>
    <row r="26" spans="1:8" ht="40.5" customHeight="1" x14ac:dyDescent="0.2">
      <c r="A26" s="27" t="s">
        <v>186</v>
      </c>
      <c r="B26" s="25" t="s">
        <v>157</v>
      </c>
      <c r="C26" s="25"/>
      <c r="D26" s="25"/>
      <c r="E26" s="25"/>
      <c r="F26" s="25"/>
      <c r="G26" s="25"/>
      <c r="H26" s="25"/>
    </row>
    <row r="27" spans="1:8" ht="53.25" customHeight="1" x14ac:dyDescent="0.2">
      <c r="A27" s="25" t="s">
        <v>187</v>
      </c>
      <c r="B27" s="25" t="s">
        <v>156</v>
      </c>
      <c r="C27" s="40" t="s">
        <v>122</v>
      </c>
      <c r="D27" s="41">
        <v>45932</v>
      </c>
      <c r="E27" s="32" t="s">
        <v>132</v>
      </c>
      <c r="F27" s="32" t="s">
        <v>136</v>
      </c>
      <c r="G27" s="25"/>
      <c r="H27" s="25" t="s">
        <v>110</v>
      </c>
    </row>
    <row r="28" spans="1:8" ht="131.25" customHeight="1" x14ac:dyDescent="0.2">
      <c r="A28" s="25" t="s">
        <v>188</v>
      </c>
      <c r="B28" s="25" t="s">
        <v>155</v>
      </c>
      <c r="C28" s="40" t="s">
        <v>124</v>
      </c>
      <c r="D28" s="41" t="s">
        <v>123</v>
      </c>
      <c r="E28" s="25" t="s">
        <v>132</v>
      </c>
      <c r="F28" s="32" t="s">
        <v>137</v>
      </c>
      <c r="G28" s="25"/>
      <c r="H28" s="25" t="s">
        <v>110</v>
      </c>
    </row>
    <row r="29" spans="1:8" ht="276" customHeight="1" x14ac:dyDescent="0.2">
      <c r="A29" s="25" t="s">
        <v>189</v>
      </c>
      <c r="B29" s="25" t="s">
        <v>154</v>
      </c>
      <c r="C29" s="40" t="s">
        <v>125</v>
      </c>
      <c r="D29" s="40" t="s">
        <v>126</v>
      </c>
      <c r="E29" s="25" t="s">
        <v>132</v>
      </c>
      <c r="F29" s="25" t="s">
        <v>181</v>
      </c>
      <c r="G29" s="25" t="s">
        <v>138</v>
      </c>
      <c r="H29" s="144" t="s">
        <v>118</v>
      </c>
    </row>
    <row r="30" spans="1:8" ht="184.5" customHeight="1" x14ac:dyDescent="0.25">
      <c r="A30" s="25" t="s">
        <v>190</v>
      </c>
      <c r="B30" s="25" t="s">
        <v>153</v>
      </c>
      <c r="C30" s="25" t="s">
        <v>127</v>
      </c>
      <c r="D30" s="40" t="s">
        <v>128</v>
      </c>
      <c r="E30" s="25" t="s">
        <v>132</v>
      </c>
      <c r="F30" s="25" t="s">
        <v>129</v>
      </c>
      <c r="G30" s="25"/>
      <c r="H30" s="111" t="s">
        <v>110</v>
      </c>
    </row>
    <row r="34" spans="1:7" x14ac:dyDescent="0.2">
      <c r="A34" s="21"/>
    </row>
    <row r="38" spans="1:7" x14ac:dyDescent="0.2">
      <c r="G38" s="23"/>
    </row>
    <row r="39" spans="1:7" x14ac:dyDescent="0.2">
      <c r="G39" s="22"/>
    </row>
    <row r="40" spans="1:7" x14ac:dyDescent="0.2">
      <c r="A40" s="21"/>
    </row>
  </sheetData>
  <mergeCells count="5">
    <mergeCell ref="A1:H1"/>
    <mergeCell ref="B5:G5"/>
    <mergeCell ref="B16:G16"/>
    <mergeCell ref="B22:G22"/>
    <mergeCell ref="B25:G2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="115" zoomScaleNormal="115" workbookViewId="0">
      <pane xSplit="7" ySplit="4" topLeftCell="H8" activePane="bottomRight" state="frozen"/>
      <selection pane="topRight" activeCell="H1" sqref="H1"/>
      <selection pane="bottomLeft" activeCell="A7" sqref="A7"/>
      <selection pane="bottomRight" activeCell="D8" sqref="D8"/>
    </sheetView>
  </sheetViews>
  <sheetFormatPr defaultRowHeight="12.75" x14ac:dyDescent="0.2"/>
  <cols>
    <col min="1" max="1" width="6.140625" style="19" bestFit="1" customWidth="1"/>
    <col min="2" max="2" width="29.5703125" style="20" bestFit="1" customWidth="1"/>
    <col min="3" max="3" width="13.28515625" style="19" customWidth="1"/>
    <col min="4" max="4" width="12.42578125" style="19" customWidth="1"/>
    <col min="5" max="5" width="13.140625" style="19" customWidth="1"/>
    <col min="6" max="6" width="22.85546875" style="19" bestFit="1" customWidth="1"/>
    <col min="7" max="7" width="20.7109375" style="19" customWidth="1"/>
    <col min="8" max="8" width="8.85546875" style="19" customWidth="1"/>
    <col min="9" max="16384" width="9.140625" style="19"/>
  </cols>
  <sheetData>
    <row r="1" spans="1:8" ht="45" customHeight="1" x14ac:dyDescent="0.2">
      <c r="A1" s="136" t="s">
        <v>237</v>
      </c>
      <c r="B1" s="136"/>
      <c r="C1" s="136"/>
      <c r="D1" s="136"/>
      <c r="E1" s="136"/>
      <c r="F1" s="136"/>
      <c r="G1" s="136"/>
      <c r="H1" s="136"/>
    </row>
    <row r="3" spans="1:8" ht="79.5" customHeight="1" x14ac:dyDescent="0.2">
      <c r="A3" s="25" t="s">
        <v>53</v>
      </c>
      <c r="B3" s="25" t="s">
        <v>42</v>
      </c>
      <c r="C3" s="25" t="s">
        <v>43</v>
      </c>
      <c r="D3" s="25" t="s">
        <v>44</v>
      </c>
      <c r="E3" s="25" t="s">
        <v>45</v>
      </c>
      <c r="F3" s="25" t="s">
        <v>46</v>
      </c>
      <c r="G3" s="25" t="s">
        <v>47</v>
      </c>
      <c r="H3" s="25" t="s">
        <v>59</v>
      </c>
    </row>
    <row r="4" spans="1:8" x14ac:dyDescent="0.2">
      <c r="A4" s="25">
        <v>1</v>
      </c>
      <c r="B4" s="25">
        <v>2</v>
      </c>
      <c r="C4" s="25">
        <v>3</v>
      </c>
      <c r="D4" s="25">
        <v>4</v>
      </c>
      <c r="E4" s="25">
        <v>5</v>
      </c>
      <c r="F4" s="25">
        <v>6</v>
      </c>
      <c r="G4" s="25">
        <v>7</v>
      </c>
      <c r="H4" s="25"/>
    </row>
    <row r="5" spans="1:8" ht="51" customHeight="1" x14ac:dyDescent="0.2">
      <c r="A5" s="47">
        <v>1</v>
      </c>
      <c r="B5" s="137" t="s">
        <v>203</v>
      </c>
      <c r="C5" s="137"/>
      <c r="D5" s="137"/>
      <c r="E5" s="137"/>
      <c r="F5" s="137"/>
      <c r="G5" s="137"/>
      <c r="H5" s="25"/>
    </row>
    <row r="6" spans="1:8" ht="67.5" customHeight="1" x14ac:dyDescent="0.2">
      <c r="A6" s="48" t="s">
        <v>55</v>
      </c>
      <c r="B6" s="25" t="s">
        <v>198</v>
      </c>
      <c r="C6" s="25"/>
      <c r="D6" s="25"/>
      <c r="E6" s="25"/>
      <c r="F6" s="25"/>
      <c r="G6" s="25"/>
      <c r="H6" s="25"/>
    </row>
    <row r="7" spans="1:8" ht="89.25" customHeight="1" x14ac:dyDescent="0.2">
      <c r="A7" s="40" t="s">
        <v>56</v>
      </c>
      <c r="B7" s="25" t="s">
        <v>199</v>
      </c>
      <c r="C7" s="42" t="s">
        <v>206</v>
      </c>
      <c r="D7" s="42" t="s">
        <v>206</v>
      </c>
      <c r="E7" s="43" t="s">
        <v>205</v>
      </c>
      <c r="F7" s="43" t="s">
        <v>183</v>
      </c>
      <c r="G7" s="31"/>
      <c r="H7" s="25" t="s">
        <v>110</v>
      </c>
    </row>
    <row r="8" spans="1:8" ht="51.75" customHeight="1" x14ac:dyDescent="0.2">
      <c r="A8" s="40" t="s">
        <v>57</v>
      </c>
      <c r="B8" s="25" t="s">
        <v>200</v>
      </c>
      <c r="C8" s="42" t="s">
        <v>207</v>
      </c>
      <c r="D8" s="42" t="s">
        <v>208</v>
      </c>
      <c r="E8" s="42"/>
      <c r="F8" s="43" t="s">
        <v>209</v>
      </c>
      <c r="G8" s="25"/>
      <c r="H8" s="25" t="s">
        <v>118</v>
      </c>
    </row>
    <row r="9" spans="1:8" ht="39" customHeight="1" x14ac:dyDescent="0.2">
      <c r="A9" s="40" t="s">
        <v>91</v>
      </c>
      <c r="B9" s="25" t="s">
        <v>201</v>
      </c>
      <c r="C9" s="42" t="s">
        <v>210</v>
      </c>
      <c r="D9" s="42" t="s">
        <v>210</v>
      </c>
      <c r="E9" s="42"/>
      <c r="F9" s="43" t="s">
        <v>213</v>
      </c>
      <c r="G9" s="25"/>
      <c r="H9" s="25" t="s">
        <v>110</v>
      </c>
    </row>
    <row r="10" spans="1:8" ht="54.75" customHeight="1" x14ac:dyDescent="0.2">
      <c r="A10" s="40" t="s">
        <v>92</v>
      </c>
      <c r="B10" s="25" t="s">
        <v>202</v>
      </c>
      <c r="C10" s="42" t="s">
        <v>212</v>
      </c>
      <c r="D10" s="42" t="s">
        <v>211</v>
      </c>
      <c r="E10" s="42"/>
      <c r="F10" s="43" t="s">
        <v>214</v>
      </c>
      <c r="G10" s="25"/>
      <c r="H10" s="25" t="s">
        <v>110</v>
      </c>
    </row>
    <row r="14" spans="1:8" x14ac:dyDescent="0.2">
      <c r="A14" s="21"/>
    </row>
    <row r="18" spans="1:7" x14ac:dyDescent="0.2">
      <c r="G18" s="23"/>
    </row>
    <row r="19" spans="1:7" x14ac:dyDescent="0.2">
      <c r="G19" s="22"/>
    </row>
    <row r="20" spans="1:7" x14ac:dyDescent="0.2">
      <c r="A20" s="21"/>
    </row>
  </sheetData>
  <mergeCells count="2">
    <mergeCell ref="A1:H1"/>
    <mergeCell ref="B5:G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opLeftCell="A10" zoomScale="115" zoomScaleNormal="115" workbookViewId="0">
      <selection activeCell="E10" sqref="E10"/>
    </sheetView>
  </sheetViews>
  <sheetFormatPr defaultRowHeight="12.75" x14ac:dyDescent="0.2"/>
  <cols>
    <col min="1" max="1" width="6" style="19" customWidth="1"/>
    <col min="2" max="2" width="22.42578125" style="20" customWidth="1"/>
    <col min="3" max="3" width="13.28515625" style="19" customWidth="1"/>
    <col min="4" max="4" width="12.42578125" style="19" customWidth="1"/>
    <col min="5" max="5" width="26.85546875" style="19" customWidth="1"/>
    <col min="6" max="6" width="29.5703125" style="19" customWidth="1"/>
    <col min="7" max="7" width="10.7109375" style="19" customWidth="1"/>
    <col min="8" max="8" width="8.85546875" style="19" customWidth="1"/>
    <col min="9" max="16384" width="9.140625" style="19"/>
  </cols>
  <sheetData>
    <row r="1" spans="1:8" ht="54.75" customHeight="1" x14ac:dyDescent="0.2">
      <c r="A1" s="136" t="s">
        <v>239</v>
      </c>
      <c r="B1" s="136"/>
      <c r="C1" s="136"/>
      <c r="D1" s="136"/>
      <c r="E1" s="136"/>
      <c r="F1" s="136"/>
      <c r="G1" s="136"/>
      <c r="H1" s="136"/>
    </row>
    <row r="3" spans="1:8" ht="114.75" x14ac:dyDescent="0.2">
      <c r="A3" s="25" t="s">
        <v>53</v>
      </c>
      <c r="B3" s="25" t="s">
        <v>42</v>
      </c>
      <c r="C3" s="25" t="s">
        <v>43</v>
      </c>
      <c r="D3" s="25" t="s">
        <v>44</v>
      </c>
      <c r="E3" s="25" t="s">
        <v>45</v>
      </c>
      <c r="F3" s="25" t="s">
        <v>46</v>
      </c>
      <c r="G3" s="25" t="s">
        <v>47</v>
      </c>
      <c r="H3" s="25" t="s">
        <v>59</v>
      </c>
    </row>
    <row r="4" spans="1:8" x14ac:dyDescent="0.2">
      <c r="A4" s="25">
        <v>1</v>
      </c>
      <c r="B4" s="25">
        <v>2</v>
      </c>
      <c r="C4" s="25">
        <v>3</v>
      </c>
      <c r="D4" s="25">
        <v>4</v>
      </c>
      <c r="E4" s="25">
        <v>5</v>
      </c>
      <c r="F4" s="25">
        <v>6</v>
      </c>
      <c r="G4" s="25">
        <v>7</v>
      </c>
      <c r="H4" s="25"/>
    </row>
    <row r="5" spans="1:8" ht="66" customHeight="1" x14ac:dyDescent="0.2">
      <c r="A5" s="26" t="s">
        <v>54</v>
      </c>
      <c r="B5" s="137" t="s">
        <v>238</v>
      </c>
      <c r="C5" s="137"/>
      <c r="D5" s="137"/>
      <c r="E5" s="137"/>
      <c r="F5" s="137"/>
      <c r="G5" s="137"/>
      <c r="H5" s="25"/>
    </row>
    <row r="6" spans="1:8" ht="54" customHeight="1" x14ac:dyDescent="0.2">
      <c r="A6" s="31" t="s">
        <v>55</v>
      </c>
      <c r="B6" s="31" t="s">
        <v>150</v>
      </c>
      <c r="C6" s="31"/>
      <c r="D6" s="31"/>
      <c r="E6" s="31"/>
      <c r="F6" s="75" t="s">
        <v>109</v>
      </c>
      <c r="G6" s="31"/>
      <c r="H6" s="31"/>
    </row>
    <row r="7" spans="1:8" ht="105.75" customHeight="1" x14ac:dyDescent="0.2">
      <c r="A7" s="25" t="s">
        <v>56</v>
      </c>
      <c r="B7" s="25" t="s">
        <v>179</v>
      </c>
      <c r="C7" s="76" t="s">
        <v>147</v>
      </c>
      <c r="D7" s="76">
        <v>45929</v>
      </c>
      <c r="E7" s="25" t="s">
        <v>178</v>
      </c>
      <c r="F7" s="25" t="s">
        <v>169</v>
      </c>
      <c r="G7" s="25"/>
      <c r="H7" s="25" t="s">
        <v>110</v>
      </c>
    </row>
    <row r="8" spans="1:8" ht="108.75" customHeight="1" x14ac:dyDescent="0.2">
      <c r="A8" s="27" t="s">
        <v>57</v>
      </c>
      <c r="B8" s="25" t="s">
        <v>171</v>
      </c>
      <c r="C8" s="25" t="s">
        <v>170</v>
      </c>
      <c r="D8" s="76" t="s">
        <v>173</v>
      </c>
      <c r="E8" s="25" t="s">
        <v>168</v>
      </c>
      <c r="F8" s="43" t="s">
        <v>172</v>
      </c>
      <c r="G8" s="25"/>
      <c r="H8" s="25" t="s">
        <v>110</v>
      </c>
    </row>
    <row r="9" spans="1:8" ht="108" customHeight="1" x14ac:dyDescent="0.2">
      <c r="A9" s="25" t="s">
        <v>91</v>
      </c>
      <c r="B9" s="25" t="s">
        <v>145</v>
      </c>
      <c r="C9" s="25" t="s">
        <v>148</v>
      </c>
      <c r="D9" s="25" t="s">
        <v>174</v>
      </c>
      <c r="E9" s="25" t="s">
        <v>168</v>
      </c>
      <c r="F9" s="25" t="s">
        <v>175</v>
      </c>
      <c r="G9" s="25"/>
      <c r="H9" s="25" t="s">
        <v>110</v>
      </c>
    </row>
    <row r="10" spans="1:8" ht="318.75" x14ac:dyDescent="0.2">
      <c r="A10" s="25" t="s">
        <v>92</v>
      </c>
      <c r="B10" s="25" t="s">
        <v>146</v>
      </c>
      <c r="C10" s="25" t="s">
        <v>149</v>
      </c>
      <c r="D10" s="25" t="s">
        <v>177</v>
      </c>
      <c r="E10" s="25" t="s">
        <v>168</v>
      </c>
      <c r="F10" s="25" t="s">
        <v>176</v>
      </c>
      <c r="G10" s="25"/>
      <c r="H10" s="25" t="s">
        <v>110</v>
      </c>
    </row>
    <row r="11" spans="1:8" ht="15" x14ac:dyDescent="0.2">
      <c r="E11" s="39"/>
    </row>
  </sheetData>
  <mergeCells count="2">
    <mergeCell ref="B5:G5"/>
    <mergeCell ref="A1:H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opLeftCell="A4" zoomScale="115" zoomScaleNormal="115" workbookViewId="0">
      <selection activeCell="O9" sqref="O9"/>
    </sheetView>
  </sheetViews>
  <sheetFormatPr defaultRowHeight="15" x14ac:dyDescent="0.25"/>
  <cols>
    <col min="1" max="1" width="9.140625" style="2" customWidth="1"/>
    <col min="2" max="2" width="15.42578125" style="54" customWidth="1"/>
    <col min="3" max="3" width="8.140625" style="2" customWidth="1"/>
    <col min="4" max="4" width="9.42578125" style="2" customWidth="1"/>
    <col min="5" max="5" width="8.85546875" style="2" customWidth="1"/>
    <col min="6" max="6" width="10.28515625" style="2" customWidth="1"/>
    <col min="7" max="7" width="9.140625" style="2"/>
    <col min="8" max="8" width="8.42578125" style="2" customWidth="1"/>
    <col min="9" max="9" width="3.42578125" style="2" customWidth="1"/>
    <col min="10" max="10" width="10.85546875" style="2" customWidth="1"/>
    <col min="11" max="11" width="9.140625" style="2"/>
    <col min="12" max="12" width="2.85546875" style="2" customWidth="1"/>
    <col min="13" max="13" width="10.42578125" style="54" customWidth="1"/>
    <col min="14" max="14" width="14.42578125" style="2" customWidth="1"/>
    <col min="15" max="15" width="42.85546875" style="2" customWidth="1"/>
    <col min="16" max="16384" width="9.140625" style="2"/>
  </cols>
  <sheetData>
    <row r="1" spans="1:16" ht="57" customHeight="1" x14ac:dyDescent="0.25">
      <c r="A1" s="124" t="s">
        <v>255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6" ht="78.75" customHeight="1" x14ac:dyDescent="0.25">
      <c r="A2" s="140" t="s">
        <v>235</v>
      </c>
      <c r="B2" s="141"/>
      <c r="M2" s="2"/>
    </row>
    <row r="3" spans="1:16" x14ac:dyDescent="0.25">
      <c r="A3" s="55" t="s">
        <v>58</v>
      </c>
      <c r="B3" s="74">
        <f>((B8+K8+N8)/3*50%)+(50%*B5)</f>
        <v>90.164883229667552</v>
      </c>
      <c r="M3" s="2"/>
    </row>
    <row r="4" spans="1:16" x14ac:dyDescent="0.25">
      <c r="A4" s="57"/>
      <c r="B4" s="60"/>
      <c r="M4" s="2"/>
    </row>
    <row r="5" spans="1:16" x14ac:dyDescent="0.25">
      <c r="A5" s="58" t="s">
        <v>50</v>
      </c>
      <c r="B5" s="107">
        <f>индикаторы!G11</f>
        <v>95.660784891245171</v>
      </c>
      <c r="M5" s="2"/>
    </row>
    <row r="6" spans="1:16" x14ac:dyDescent="0.25">
      <c r="B6" s="17"/>
      <c r="M6" s="17"/>
    </row>
    <row r="7" spans="1:16" ht="99.75" customHeight="1" x14ac:dyDescent="0.25">
      <c r="A7" s="140" t="s">
        <v>242</v>
      </c>
      <c r="B7" s="142"/>
      <c r="D7" s="96"/>
      <c r="E7" s="96"/>
      <c r="J7" s="140" t="s">
        <v>241</v>
      </c>
      <c r="K7" s="141"/>
      <c r="M7" s="140" t="s">
        <v>240</v>
      </c>
      <c r="N7" s="141"/>
    </row>
    <row r="8" spans="1:16" x14ac:dyDescent="0.25">
      <c r="A8" s="55" t="s">
        <v>70</v>
      </c>
      <c r="B8" s="105">
        <f>(80%*((B14+D14+F14+H14)/4))+(20%*B10)</f>
        <v>95.569609714364532</v>
      </c>
      <c r="D8" s="96"/>
      <c r="E8" s="96"/>
      <c r="J8" s="55" t="s">
        <v>244</v>
      </c>
      <c r="K8" s="59">
        <f>(80%*(K14/1))+(20%*K10)</f>
        <v>100</v>
      </c>
      <c r="M8" s="55" t="s">
        <v>246</v>
      </c>
      <c r="N8" s="59">
        <f>(80%*(N14/1))+(20%*N10)</f>
        <v>58.437334989905267</v>
      </c>
    </row>
    <row r="9" spans="1:16" ht="17.25" customHeight="1" x14ac:dyDescent="0.25">
      <c r="A9" s="57"/>
      <c r="D9" s="96"/>
      <c r="E9" s="96"/>
      <c r="J9" s="57"/>
      <c r="K9" s="60"/>
      <c r="M9" s="57"/>
      <c r="N9" s="60"/>
    </row>
    <row r="10" spans="1:16" ht="15" customHeight="1" x14ac:dyDescent="0.25">
      <c r="A10" s="58" t="s">
        <v>69</v>
      </c>
      <c r="B10" s="106">
        <f>финансы!E17</f>
        <v>98.686048571822695</v>
      </c>
      <c r="D10" s="96"/>
      <c r="E10" s="96"/>
      <c r="J10" s="58" t="s">
        <v>245</v>
      </c>
      <c r="K10" s="61">
        <f>финансы!E45</f>
        <v>100</v>
      </c>
      <c r="M10" s="58" t="s">
        <v>243</v>
      </c>
      <c r="N10" s="61">
        <f>финансы!E37</f>
        <v>77.080291970802932</v>
      </c>
    </row>
    <row r="11" spans="1:16" x14ac:dyDescent="0.25">
      <c r="E11" s="143"/>
      <c r="F11" s="143"/>
      <c r="L11" s="54"/>
      <c r="M11" s="2"/>
    </row>
    <row r="12" spans="1:16" ht="126" customHeight="1" x14ac:dyDescent="0.25">
      <c r="A12" s="138" t="s">
        <v>254</v>
      </c>
      <c r="B12" s="139"/>
      <c r="C12" s="138" t="s">
        <v>251</v>
      </c>
      <c r="D12" s="139"/>
      <c r="E12" s="138" t="s">
        <v>250</v>
      </c>
      <c r="F12" s="139"/>
      <c r="G12" s="138" t="s">
        <v>253</v>
      </c>
      <c r="H12" s="139"/>
      <c r="J12" s="138" t="s">
        <v>249</v>
      </c>
      <c r="K12" s="139"/>
      <c r="L12" s="54"/>
      <c r="M12" s="138" t="s">
        <v>252</v>
      </c>
      <c r="N12" s="139"/>
      <c r="O12" s="99"/>
      <c r="P12" s="99"/>
    </row>
    <row r="13" spans="1:16" ht="16.5" customHeight="1" x14ac:dyDescent="0.25">
      <c r="A13" s="62"/>
      <c r="B13" s="63"/>
      <c r="C13" s="57"/>
      <c r="D13" s="56"/>
      <c r="E13" s="57"/>
      <c r="F13" s="56"/>
      <c r="G13" s="57"/>
      <c r="H13" s="56"/>
      <c r="J13" s="57"/>
      <c r="K13" s="56"/>
      <c r="L13" s="54"/>
      <c r="M13" s="49"/>
      <c r="N13" s="95"/>
      <c r="O13" s="99"/>
      <c r="P13" s="99"/>
    </row>
    <row r="14" spans="1:16" ht="15" customHeight="1" x14ac:dyDescent="0.25">
      <c r="A14" s="55" t="s">
        <v>60</v>
      </c>
      <c r="B14" s="102">
        <f>(70%*B18)+(30%*B16)</f>
        <v>95.484999999999999</v>
      </c>
      <c r="C14" s="55" t="s">
        <v>61</v>
      </c>
      <c r="D14" s="64">
        <f>(70%*D18)+(30%*D16)</f>
        <v>91.176999999999992</v>
      </c>
      <c r="E14" s="55" t="s">
        <v>62</v>
      </c>
      <c r="F14" s="108">
        <f>(70%*F18)+(30%*F16)</f>
        <v>100</v>
      </c>
      <c r="G14" s="55" t="s">
        <v>89</v>
      </c>
      <c r="H14" s="65">
        <f>(70%*H18)+(30%*H16)</f>
        <v>92.5</v>
      </c>
      <c r="J14" s="55" t="s">
        <v>60</v>
      </c>
      <c r="K14" s="71">
        <f>(70%*K18)+(30%*K16)</f>
        <v>100</v>
      </c>
      <c r="M14" s="55" t="s">
        <v>60</v>
      </c>
      <c r="N14" s="97">
        <f>(70%*N18)+(30%*N16)</f>
        <v>53.776595744680847</v>
      </c>
      <c r="O14" s="100"/>
      <c r="P14" s="100"/>
    </row>
    <row r="15" spans="1:16" ht="19.5" customHeight="1" x14ac:dyDescent="0.25">
      <c r="A15" s="57"/>
      <c r="B15" s="60"/>
      <c r="C15" s="57"/>
      <c r="D15" s="56"/>
      <c r="E15" s="57"/>
      <c r="F15" s="56"/>
      <c r="G15" s="57"/>
      <c r="H15" s="66"/>
      <c r="J15" s="57"/>
      <c r="K15" s="72"/>
      <c r="M15" s="57"/>
      <c r="N15" s="72"/>
      <c r="O15" s="101"/>
      <c r="P15" s="101"/>
    </row>
    <row r="16" spans="1:16" x14ac:dyDescent="0.25">
      <c r="A16" s="55" t="s">
        <v>67</v>
      </c>
      <c r="B16" s="103">
        <f>8/8*100</f>
        <v>100</v>
      </c>
      <c r="C16" s="55" t="s">
        <v>63</v>
      </c>
      <c r="D16" s="64">
        <f>3/4*100</f>
        <v>75</v>
      </c>
      <c r="E16" s="55" t="s">
        <v>65</v>
      </c>
      <c r="F16" s="67">
        <v>100</v>
      </c>
      <c r="G16" s="55" t="s">
        <v>130</v>
      </c>
      <c r="H16" s="67">
        <v>75</v>
      </c>
      <c r="J16" s="55" t="s">
        <v>67</v>
      </c>
      <c r="K16" s="71">
        <f>1/1*100</f>
        <v>100</v>
      </c>
      <c r="M16" s="55" t="s">
        <v>67</v>
      </c>
      <c r="N16" s="97">
        <f>3/4*100</f>
        <v>75</v>
      </c>
      <c r="O16" s="100"/>
      <c r="P16" s="100"/>
    </row>
    <row r="17" spans="1:16" x14ac:dyDescent="0.25">
      <c r="A17" s="57"/>
      <c r="B17" s="60"/>
      <c r="C17" s="57"/>
      <c r="D17" s="56"/>
      <c r="E17" s="57"/>
      <c r="F17" s="56"/>
      <c r="G17" s="57"/>
      <c r="H17" s="66"/>
      <c r="J17" s="57"/>
      <c r="K17" s="72"/>
      <c r="M17" s="57"/>
      <c r="N17" s="72"/>
      <c r="O17" s="101"/>
      <c r="P17" s="101"/>
    </row>
    <row r="18" spans="1:16" x14ac:dyDescent="0.25">
      <c r="A18" s="58" t="s">
        <v>68</v>
      </c>
      <c r="B18" s="104">
        <v>93.55</v>
      </c>
      <c r="C18" s="58" t="s">
        <v>64</v>
      </c>
      <c r="D18" s="68">
        <v>98.11</v>
      </c>
      <c r="E18" s="58" t="s">
        <v>66</v>
      </c>
      <c r="F18" s="69">
        <v>100</v>
      </c>
      <c r="G18" s="58" t="s">
        <v>131</v>
      </c>
      <c r="H18" s="70">
        <f>'показатели "Соц. политика"'!P27</f>
        <v>100</v>
      </c>
      <c r="J18" s="58" t="s">
        <v>68</v>
      </c>
      <c r="K18" s="73">
        <f>'показатели "Образование"'!P14</f>
        <v>100</v>
      </c>
      <c r="M18" s="58" t="s">
        <v>68</v>
      </c>
      <c r="N18" s="98">
        <f>'показатели "УО" '!P14</f>
        <v>44.680851063829785</v>
      </c>
      <c r="O18" s="100"/>
      <c r="P18" s="100"/>
    </row>
    <row r="19" spans="1:16" ht="17.25" customHeight="1" x14ac:dyDescent="0.25">
      <c r="B19" s="110"/>
      <c r="O19" s="101"/>
      <c r="P19" s="101"/>
    </row>
    <row r="20" spans="1:16" ht="24" customHeight="1" x14ac:dyDescent="0.25">
      <c r="O20" s="100"/>
      <c r="P20" s="100"/>
    </row>
    <row r="21" spans="1:16" ht="165.75" customHeight="1" x14ac:dyDescent="0.25">
      <c r="O21" s="100"/>
      <c r="P21" s="100"/>
    </row>
  </sheetData>
  <mergeCells count="12">
    <mergeCell ref="A1:N1"/>
    <mergeCell ref="E12:F12"/>
    <mergeCell ref="G12:H12"/>
    <mergeCell ref="C12:D12"/>
    <mergeCell ref="J12:K12"/>
    <mergeCell ref="M12:N12"/>
    <mergeCell ref="A12:B12"/>
    <mergeCell ref="A2:B2"/>
    <mergeCell ref="A7:B7"/>
    <mergeCell ref="E11:F11"/>
    <mergeCell ref="M7:N7"/>
    <mergeCell ref="J7:K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финансы</vt:lpstr>
      <vt:lpstr>индикаторы</vt:lpstr>
      <vt:lpstr>показатели "Соц. политика"</vt:lpstr>
      <vt:lpstr>показатели "УО" </vt:lpstr>
      <vt:lpstr>показатели "Образование"</vt:lpstr>
      <vt:lpstr>КТ "Социальная защита ОННП"</vt:lpstr>
      <vt:lpstr>КТ "Социальная защита УО" </vt:lpstr>
      <vt:lpstr>КТ "Образование"</vt:lpstr>
      <vt:lpstr>Оценка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Плакида Ирина Анатольевна</dc:creator>
  <cp:lastModifiedBy>Кирш Ирина Александровна</cp:lastModifiedBy>
  <cp:lastPrinted>2026-04-15T14:02:13Z</cp:lastPrinted>
  <dcterms:created xsi:type="dcterms:W3CDTF">2026-01-29T12:13:31Z</dcterms:created>
  <dcterms:modified xsi:type="dcterms:W3CDTF">2026-04-15T14:03:54Z</dcterms:modified>
</cp:coreProperties>
</file>