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in\Goruprava\Управление по работе с населением\TOC\МЦП\Гражданская инициатива\Отчеты\64_Отчёт за 1 кв. 2026\"/>
    </mc:Choice>
  </mc:AlternateContent>
  <bookViews>
    <workbookView xWindow="0" yWindow="0" windowWidth="21570" windowHeight="7155"/>
  </bookViews>
  <sheets>
    <sheet name="финансы" sheetId="1" r:id="rId1"/>
    <sheet name="показатели" sheetId="3" r:id="rId2"/>
    <sheet name="контрольные точки, мероприятия" sheetId="4" r:id="rId3"/>
    <sheet name="Оценка" sheetId="5" r:id="rId4"/>
  </sheets>
  <definedNames>
    <definedName name="_xlnm.Print_Area" localSheetId="0">финансы!$A$1:$G$58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C22" i="1"/>
  <c r="D22" i="1"/>
  <c r="B22" i="1"/>
  <c r="E22" i="1" l="1"/>
  <c r="B21" i="1"/>
  <c r="E24" i="1"/>
  <c r="E23" i="1"/>
  <c r="C21" i="1"/>
  <c r="D21" i="1"/>
  <c r="B14" i="1"/>
  <c r="C14" i="1"/>
  <c r="D14" i="1"/>
  <c r="B15" i="1"/>
  <c r="C15" i="1"/>
  <c r="D15" i="1"/>
  <c r="C13" i="1"/>
  <c r="D13" i="1"/>
  <c r="B13" i="1"/>
  <c r="E21" i="1" l="1"/>
  <c r="R25" i="5" l="1"/>
  <c r="N25" i="5"/>
  <c r="J25" i="5"/>
  <c r="F25" i="5"/>
  <c r="B25" i="5"/>
  <c r="E28" i="1" l="1"/>
  <c r="E27" i="1"/>
  <c r="E26" i="1"/>
  <c r="E48" i="1"/>
  <c r="E47" i="1"/>
  <c r="E46" i="1"/>
  <c r="E44" i="1"/>
  <c r="E43" i="1"/>
  <c r="E42" i="1"/>
  <c r="E40" i="1"/>
  <c r="E39" i="1"/>
  <c r="E38" i="1"/>
  <c r="E36" i="1"/>
  <c r="E35" i="1"/>
  <c r="E34" i="1"/>
  <c r="E32" i="1"/>
  <c r="E31" i="1"/>
  <c r="E30" i="1"/>
  <c r="E20" i="1"/>
  <c r="E19" i="1"/>
  <c r="E18" i="1"/>
  <c r="E16" i="1"/>
  <c r="P31" i="3"/>
  <c r="P28" i="3"/>
  <c r="P25" i="3"/>
  <c r="J28" i="5" s="1"/>
  <c r="P22" i="3"/>
  <c r="F28" i="5" s="1"/>
  <c r="P19" i="3"/>
  <c r="N28" i="5" s="1"/>
  <c r="P16" i="3"/>
  <c r="B28" i="5" s="1"/>
  <c r="P13" i="3"/>
  <c r="R28" i="5" l="1"/>
  <c r="R20" i="5" s="1"/>
  <c r="N20" i="5"/>
  <c r="P33" i="3"/>
  <c r="E13" i="1" l="1"/>
  <c r="D45" i="1"/>
  <c r="C45" i="1"/>
  <c r="B45" i="1"/>
  <c r="D41" i="1"/>
  <c r="C41" i="1"/>
  <c r="B41" i="1"/>
  <c r="D37" i="1"/>
  <c r="C37" i="1"/>
  <c r="B37" i="1"/>
  <c r="D33" i="1"/>
  <c r="C33" i="1"/>
  <c r="B33" i="1"/>
  <c r="D29" i="1"/>
  <c r="C29" i="1"/>
  <c r="B29" i="1"/>
  <c r="D25" i="1"/>
  <c r="C25" i="1"/>
  <c r="B25" i="1"/>
  <c r="D17" i="1"/>
  <c r="C17" i="1"/>
  <c r="B17" i="1"/>
  <c r="E37" i="1" l="1"/>
  <c r="E29" i="1"/>
  <c r="E45" i="1"/>
  <c r="E15" i="1"/>
  <c r="E33" i="1"/>
  <c r="E17" i="1"/>
  <c r="E25" i="1"/>
  <c r="E41" i="1"/>
  <c r="E14" i="1"/>
  <c r="B12" i="1"/>
  <c r="D12" i="1"/>
  <c r="C12" i="1"/>
  <c r="E12" i="1" l="1"/>
  <c r="B17" i="5" s="1"/>
  <c r="J20" i="5"/>
  <c r="F20" i="5"/>
  <c r="B20" i="5"/>
  <c r="B14" i="5" l="1"/>
  <c r="B5" i="5" l="1"/>
</calcChain>
</file>

<file path=xl/sharedStrings.xml><?xml version="1.0" encoding="utf-8"?>
<sst xmlns="http://schemas.openxmlformats.org/spreadsheetml/2006/main" count="271" uniqueCount="191">
  <si>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</si>
  <si>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</si>
  <si>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</si>
  <si>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</si>
  <si>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</si>
  <si>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</si>
  <si>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</si>
  <si>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</si>
  <si>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</si>
  <si>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</si>
  <si>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</si>
  <si>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</si>
  <si>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</si>
  <si>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</si>
  <si>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</si>
  <si>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</si>
  <si>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    Отчет о ходе реализации направления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</si>
  <si>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</si>
  <si>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</si>
  <si>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</si>
  <si>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</si>
  <si>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</si>
  <si>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</si>
  <si>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</si>
  <si>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</si>
  <si>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</si>
  <si>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</si>
  <si>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</si>
  <si>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</si>
  <si>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</si>
  <si>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</si>
  <si>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</si>
  <si>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</si>
  <si>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</si>
  <si>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...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</si>
  <si>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</si>
  <si>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</si>
  <si>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</si>
  <si>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</si>
  <si>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</si>
  <si>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</si>
  <si>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</si>
  <si>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>Имп</t>
  </si>
  <si>
    <t xml:space="preserve">            Сведения об исполнении помесячного плана достижения  показателей направления в текущем году</t>
  </si>
  <si>
    <t>% исполнения</t>
  </si>
  <si>
    <t xml:space="preserve">       Сведения о выполнении (достижении) мероприятий и контрольных точек</t>
  </si>
  <si>
    <t>№</t>
  </si>
  <si>
    <t xml:space="preserve">1. </t>
  </si>
  <si>
    <t>1.1.</t>
  </si>
  <si>
    <t>1.1.1.</t>
  </si>
  <si>
    <t>1.1.2.</t>
  </si>
  <si>
    <t>Оэмп</t>
  </si>
  <si>
    <t>Расчет ("+" достигнуто; "-" не достигнуто)</t>
  </si>
  <si>
    <t>Псэ (сложить все % исполнения и разделить на количество показателей, по каждому комплексу отдельно)</t>
  </si>
  <si>
    <t>Ктсэ( количество "+"/(количество всего"+"и"-") по каждому комплексу отдельно</t>
  </si>
  <si>
    <t>Осэ1</t>
  </si>
  <si>
    <t>Осэ2</t>
  </si>
  <si>
    <t>Осэ3</t>
  </si>
  <si>
    <t>Ктсэ2</t>
  </si>
  <si>
    <t>Псэ2</t>
  </si>
  <si>
    <t>Ктсэ3</t>
  </si>
  <si>
    <t>Псэ3</t>
  </si>
  <si>
    <t>Ктсэ1</t>
  </si>
  <si>
    <t>Псэ1</t>
  </si>
  <si>
    <t>А1</t>
  </si>
  <si>
    <t>А1 (исполненние по направлению)</t>
  </si>
  <si>
    <t>Эн1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</si>
  <si>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</si>
  <si>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>Муниципальная программа "Гражданская инициатива" (всего), в том числе</t>
  </si>
  <si>
    <t>Комплекс процессных мероприятий "Повышение правовой культуры граждан"</t>
  </si>
  <si>
    <t>Комплекс процессных мероприятий "Поддержка старост сельских населенных пунктов"</t>
  </si>
  <si>
    <t>Комплекс процессных мероприятий "Профилактика правонарушений в общественных местах и на улицах города и поддержка казачьих обществ"</t>
  </si>
  <si>
    <t>Комплекс процессных мероприятий "Обеспечение деятельности органов администрации городского округа города Калуги"</t>
  </si>
  <si>
    <t>Комплекс процессных мероприятий "Поддержка и развитие территориального общественного самоуправления".</t>
  </si>
  <si>
    <t>Комплекс процессных мероприятий "Патриотическое воспитание граждан"</t>
  </si>
  <si>
    <t>Наименование показателя комплекса проектных мероприятий: Количество реализованных инициативных проектов</t>
  </si>
  <si>
    <t>Наименование показателя комплекса процессных мероприятий: Количество старост сельских населенных пунктов, принявших участие в мероприятиях МО "Город Калуга", субботниках, конкурсах</t>
  </si>
  <si>
    <t>Наименование показателя комплекса процессных мероприятий: Доля ветеранских и общественных организаций, принимавших участие в реализации мероприятий по патриотическому воспитанию граждан</t>
  </si>
  <si>
    <t>Наименование показателя комплекса процессных мероприятий: Количество граждан, принявших участие в тематических мероприятиях, направленных на повышение правовой культуры</t>
  </si>
  <si>
    <t>Наименование показателя комплекса процессных мероприятий: Количество членов народных дружин, в том числе членов казачьих обществ, участвующих в охране общественного порядка во время проведения массовых мероприятий</t>
  </si>
  <si>
    <t>Наименование показателя комплекса процессных мероприятий: Количество выходов на дежурство в будние дни</t>
  </si>
  <si>
    <t>ед.</t>
  </si>
  <si>
    <t>чел.</t>
  </si>
  <si>
    <t xml:space="preserve">2. </t>
  </si>
  <si>
    <t>2.1.</t>
  </si>
  <si>
    <t>2.1.1.</t>
  </si>
  <si>
    <t>2.1.2.</t>
  </si>
  <si>
    <t>Мероприятие "Финансовое обеспечение мероприятий с участием территориального общественного самоуправления и населения"</t>
  </si>
  <si>
    <t>1.1.3.</t>
  </si>
  <si>
    <t>1.1.4.</t>
  </si>
  <si>
    <t>Контрольная точка "Приемка оказанных услуг, поставленных товаров по муниципальным контрактам"</t>
  </si>
  <si>
    <t>Контрольная точка "Заключение муниципальных контрактов"</t>
  </si>
  <si>
    <t>Контрольная точка "Включение закупок в план-график закупок товаров (услуг)"</t>
  </si>
  <si>
    <t>Контрольная точка "Оплата оказанных услуг, поставленных товаров по муниципальным контрактам"</t>
  </si>
  <si>
    <t>Мероприятие "Поощрение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</si>
  <si>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1.2.</t>
  </si>
  <si>
    <t>1.2.1.</t>
  </si>
  <si>
    <t>1.2.2.</t>
  </si>
  <si>
    <t>1.2.3.</t>
  </si>
  <si>
    <t>1.2.4.</t>
  </si>
  <si>
    <t>Контрольная точка "Подача документов на конкурс"</t>
  </si>
  <si>
    <t>Контрольная точка "Получение субсидии"</t>
  </si>
  <si>
    <t>Контрольная точка "Приемка оказанных услуг по проектам"</t>
  </si>
  <si>
    <t>Контрольная точка "Отчет по реализованным проектам"</t>
  </si>
  <si>
    <t>Начальник отдела по взаимодействию с территориальным общественным самоуправлением управления по работе с населением на территориях</t>
  </si>
  <si>
    <t>план-график</t>
  </si>
  <si>
    <t>муниципальные контракты</t>
  </si>
  <si>
    <t>документы о приемке</t>
  </si>
  <si>
    <t>документы об оплате</t>
  </si>
  <si>
    <t>+</t>
  </si>
  <si>
    <t>Задача "Популяризация и повышение качества деятельности ТОС, формирование устойчивого актива города из числа членов органов ТОС" структурного элемента "Поддержка и развитие территориального общественного самоуправления"</t>
  </si>
  <si>
    <t>Мероприятие "Финансовое обеспечение мероприятий по патриотическому воспитанию граждан"</t>
  </si>
  <si>
    <t>2.1.3.</t>
  </si>
  <si>
    <t>2.1.4.</t>
  </si>
  <si>
    <t>Начальник отдела по работе с общественными проектами управления по работе с населением на территориях</t>
  </si>
  <si>
    <t xml:space="preserve">3. </t>
  </si>
  <si>
    <t>3.1.</t>
  </si>
  <si>
    <t>3.1.1.</t>
  </si>
  <si>
    <t>3.1.3.</t>
  </si>
  <si>
    <t>3.1.4.</t>
  </si>
  <si>
    <t>Мероприятие "Финансовое обеспечение мероприятий по повышению правовой культуры граждан"</t>
  </si>
  <si>
    <t xml:space="preserve">4. </t>
  </si>
  <si>
    <t>4.1.</t>
  </si>
  <si>
    <t>4.1.1.</t>
  </si>
  <si>
    <t>4.1.2.</t>
  </si>
  <si>
    <t>4.1.3.</t>
  </si>
  <si>
    <t>4.1.4.</t>
  </si>
  <si>
    <t>Задача "Активизация, популяризация, повышение качества деятельности старост сельских населенных пунктов" структурного элемента "Поддержка старост сельских населенных пунктов"</t>
  </si>
  <si>
    <t>Мероприятие "Финансовое обеспечение мероприятий с участием старост сельских населенных пунктов"</t>
  </si>
  <si>
    <t>Контрольная точка "Утверждение положения о конкурсе, проведение заседания комиссии о подведении итогов. Заключение муниципальных контрактов"</t>
  </si>
  <si>
    <t>муниципальные контракты; положение ГУ, протокол</t>
  </si>
  <si>
    <t xml:space="preserve">5. </t>
  </si>
  <si>
    <t>5.1.</t>
  </si>
  <si>
    <t>5.1.1.</t>
  </si>
  <si>
    <t>5.1.2.</t>
  </si>
  <si>
    <t>5.1.3.</t>
  </si>
  <si>
    <t>5.1.4.</t>
  </si>
  <si>
    <t>5.2.</t>
  </si>
  <si>
    <t>5.2.1.</t>
  </si>
  <si>
    <t>5.2.2.</t>
  </si>
  <si>
    <t>5.2.3.</t>
  </si>
  <si>
    <t>5.2.4.</t>
  </si>
  <si>
    <t>Мероприятие "Стимулирование участия населения в деятельности общественных формирований правоохранительной направленности, в том числе из числа членов казачьих обществ"</t>
  </si>
  <si>
    <t>Мероприятие "Страхование дружинников, в том числе из числа членов казачьих обществ, на случай причинения вреда жизни и здоровью при исполнении ими обязанностей по охране общественного порядка"</t>
  </si>
  <si>
    <t>Контрольная точка "Представление табелей выходов на дежурство"</t>
  </si>
  <si>
    <t>до 5-го числа каждого месяца</t>
  </si>
  <si>
    <t>Контрольная точка "Представление отчетов о проделанной работе, проведенных профилактических рейдах"</t>
  </si>
  <si>
    <t>Контрольная точка "Подготовка распоряжения о премировании"</t>
  </si>
  <si>
    <t>до 15-го числа ежемесячно</t>
  </si>
  <si>
    <t>Контрольная точка "Оплата оказанных услуг согласно распоряжению"</t>
  </si>
  <si>
    <t>до 30-го числа ежемесячно</t>
  </si>
  <si>
    <t>Начальник отдела административного производства управления по работе с населением на территориях</t>
  </si>
  <si>
    <t>Контрольная точка "Представление списка действующих членов народных дружин, в том числе из числа членов казачьих обществ, для включения в перечень лиц, подлежащих страхованию"</t>
  </si>
  <si>
    <t>Контрольная точка "Заключение договора страхования"</t>
  </si>
  <si>
    <t>Контрольная точка "Получение страхового полиса"</t>
  </si>
  <si>
    <t>страховой полис</t>
  </si>
  <si>
    <t>Ктсэ4</t>
  </si>
  <si>
    <t>Ктсэ5</t>
  </si>
  <si>
    <t>Псэ4</t>
  </si>
  <si>
    <t>Псэ5</t>
  </si>
  <si>
    <t>Осэ4</t>
  </si>
  <si>
    <t>Осэ5</t>
  </si>
  <si>
    <t>Поддержка и развитие территориального общественного самоуправления</t>
  </si>
  <si>
    <t>Патриотическое воспитание граждан</t>
  </si>
  <si>
    <t>Повышение правовой культуры граждан</t>
  </si>
  <si>
    <t>Поддержка старост сельских населенных пунктов</t>
  </si>
  <si>
    <t>Профилактика правонарушений в общественных местах и на улицах города и поддержка казачьих обществ</t>
  </si>
  <si>
    <t>Общегосударственные вопросы</t>
  </si>
  <si>
    <t>Наименование муниципальной программы ___"Гражданская инициатива"_______________________________</t>
  </si>
  <si>
    <t>Ответственный исполнитель муниципальной программы ____Управление по работе с населением на территориях_________________</t>
  </si>
  <si>
    <t xml:space="preserve">                 "Общегосударственные вопросы"</t>
  </si>
  <si>
    <t>Наименование показателя комплекса процессных мероприятий: Доля ТОС, принявших участие в мероприятиях городского округа города Калуги, субботниках, конкурсах</t>
  </si>
  <si>
    <t>Задача "Повышение качества деятельности общественных организаций; повышение интереса общественности к деятельности ветеранских и общественных организаций" структурного элемента "Патриотическое воспитание граждан городского округа города Калуги Калужской области"</t>
  </si>
  <si>
    <t>Задача "Повышение уровня правовой культуры граждан, включая уровень осведомленности и юридической грамотности, организационно-техническое обеспечение проведения выборов" структурного элемента "Повышение правовой культуры граждан городского округа города Калуги Калужской области"</t>
  </si>
  <si>
    <t>Задача "Обеспечение повышения количества выходов народных дружинников, в том числе из числа членов казачьих обществ, для оказания содействия правоохранительным органам" структурного элемента "Профилактика правонарушений в общественных местах и на улицах города и поддержка казачьих обществ в городском округе города Калуги Калужской области"</t>
  </si>
  <si>
    <t>графики</t>
  </si>
  <si>
    <t>распоряжения, приказы</t>
  </si>
  <si>
    <t>список</t>
  </si>
  <si>
    <t>платёжные поручения</t>
  </si>
  <si>
    <t>документы об оплате: счета, платёжные поручения</t>
  </si>
  <si>
    <t>документы о приемке: товарные накладные</t>
  </si>
  <si>
    <t>документы о приемке: товарные накладные, УПД, акты выполненные работ</t>
  </si>
  <si>
    <t>Комплекс проектных мероприятий "Реализация инициативных проектов"</t>
  </si>
  <si>
    <t>Общегосударственные вопросы - соисполнитель управление по работе с населением на территориях</t>
  </si>
  <si>
    <t>табели выходов на дежурство</t>
  </si>
  <si>
    <t>(отчетный период)</t>
  </si>
  <si>
    <t>за 1 квартал 2026</t>
  </si>
  <si>
    <t>Форма мониторинга реализации муниципальной программы (квартальная)</t>
  </si>
  <si>
    <t>Предусмотрено программой/направлением на</t>
  </si>
  <si>
    <t>соглашение</t>
  </si>
  <si>
    <t>договор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</si>
</sst>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wrapText="1"/>
    </xf>
    <xf numFmtId="16" fontId="1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5" borderId="0" xfId="0" applyFill="1"/>
    <xf numFmtId="0" fontId="1" fillId="5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3" fontId="1" fillId="0" borderId="1" xfId="1" applyFont="1" applyBorder="1"/>
    <xf numFmtId="0" fontId="3" fillId="0" borderId="1" xfId="0" applyFont="1" applyBorder="1" applyAlignment="1">
      <alignment wrapText="1"/>
    </xf>
    <xf numFmtId="43" fontId="3" fillId="0" borderId="1" xfId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64" fontId="0" fillId="3" borderId="0" xfId="1" applyNumberFormat="1" applyFont="1" applyFill="1"/>
    <xf numFmtId="0" fontId="1" fillId="0" borderId="0" xfId="0" applyFont="1" applyFill="1" applyAlignment="1">
      <alignment wrapText="1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Fill="1" applyBorder="1"/>
    <xf numFmtId="43" fontId="3" fillId="0" borderId="1" xfId="1" applyFont="1" applyFill="1" applyBorder="1"/>
    <xf numFmtId="0" fontId="1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wrapText="1"/>
    </xf>
    <xf numFmtId="43" fontId="1" fillId="0" borderId="1" xfId="1" applyNumberFormat="1" applyFont="1" applyBorder="1"/>
    <xf numFmtId="43" fontId="3" fillId="5" borderId="1" xfId="1" applyFont="1" applyFill="1" applyBorder="1"/>
    <xf numFmtId="1" fontId="0" fillId="2" borderId="1" xfId="0" applyNumberFormat="1" applyFill="1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2"/>
  <sheetViews>
    <sheetView tabSelected="1" view="pageBreakPreview" zoomScale="85" zoomScaleNormal="85" zoomScaleSheetLayoutView="85" workbookViewId="0">
      <pane ySplit="11" topLeftCell="A12" activePane="bottomLeft" state="frozen"/>
      <selection pane="bottomLeft" activeCell="C20" sqref="C20"/>
    </sheetView>
  </sheetViews>
  <sheetFormatPr defaultRowHeight="15" x14ac:dyDescent="0.25"/>
  <cols>
    <col min="1" max="1" width="24.140625" style="4" customWidth="1"/>
    <col min="2" max="2" width="17" style="4" customWidth="1"/>
    <col min="3" max="3" width="14.5703125" style="4" bestFit="1" customWidth="1"/>
    <col min="4" max="4" width="14.140625" style="4" customWidth="1"/>
    <col min="5" max="5" width="18" style="4" customWidth="1"/>
    <col min="6" max="6" width="22.42578125" style="4" customWidth="1"/>
    <col min="7" max="7" width="15" style="4" customWidth="1"/>
    <col min="8" max="8" width="12.140625" style="4" bestFit="1" customWidth="1"/>
    <col min="9" max="16384" width="9.140625" style="4"/>
  </cols>
  <sheetData>
    <row r="2" spans="1:8" x14ac:dyDescent="0.25">
      <c r="A2" s="55" t="s">
        <v>187</v>
      </c>
      <c r="B2" s="55"/>
      <c r="C2" s="55"/>
      <c r="D2" s="55"/>
      <c r="E2" s="55"/>
      <c r="F2" s="55"/>
    </row>
    <row r="3" spans="1:8" x14ac:dyDescent="0.25">
      <c r="A3" s="56" t="s">
        <v>186</v>
      </c>
      <c r="B3" s="56"/>
      <c r="C3" s="56"/>
      <c r="D3" s="56"/>
      <c r="E3" s="56"/>
      <c r="F3" s="56"/>
    </row>
    <row r="4" spans="1:8" x14ac:dyDescent="0.25">
      <c r="A4" s="56" t="s">
        <v>185</v>
      </c>
      <c r="B4" s="56"/>
      <c r="C4" s="56"/>
      <c r="D4" s="56"/>
      <c r="E4" s="56"/>
      <c r="F4" s="56"/>
    </row>
    <row r="6" spans="1:8" x14ac:dyDescent="0.25">
      <c r="A6" s="57" t="s">
        <v>168</v>
      </c>
      <c r="B6" s="57"/>
      <c r="C6" s="57"/>
      <c r="D6" s="57"/>
      <c r="E6" s="57"/>
      <c r="F6" s="57"/>
    </row>
    <row r="7" spans="1:8" x14ac:dyDescent="0.25">
      <c r="A7" s="57" t="s">
        <v>169</v>
      </c>
      <c r="B7" s="57"/>
      <c r="C7" s="57"/>
      <c r="D7" s="57"/>
      <c r="E7" s="57"/>
      <c r="F7" s="57"/>
    </row>
    <row r="9" spans="1:8" ht="69" customHeight="1" x14ac:dyDescent="0.25">
      <c r="A9" s="54" t="s">
        <v>0</v>
      </c>
      <c r="B9" s="54" t="s">
        <v>1</v>
      </c>
      <c r="C9" s="54"/>
      <c r="D9" s="5" t="s">
        <v>2</v>
      </c>
      <c r="E9" s="54" t="s">
        <v>3</v>
      </c>
      <c r="F9" s="54" t="s">
        <v>4</v>
      </c>
    </row>
    <row r="10" spans="1:8" ht="45" x14ac:dyDescent="0.25">
      <c r="A10" s="54"/>
      <c r="B10" s="5" t="s">
        <v>188</v>
      </c>
      <c r="C10" s="5" t="s">
        <v>5</v>
      </c>
      <c r="D10" s="5" t="s">
        <v>6</v>
      </c>
      <c r="E10" s="54"/>
      <c r="F10" s="54"/>
    </row>
    <row r="11" spans="1:8" s="12" customFormat="1" x14ac:dyDescent="0.25">
      <c r="A11" s="10">
        <v>1</v>
      </c>
      <c r="B11" s="11">
        <v>2</v>
      </c>
      <c r="C11" s="10">
        <v>3</v>
      </c>
      <c r="D11" s="10">
        <v>4</v>
      </c>
      <c r="E11" s="10">
        <v>5</v>
      </c>
      <c r="F11" s="10">
        <v>6</v>
      </c>
    </row>
    <row r="12" spans="1:8" ht="72" x14ac:dyDescent="0.25">
      <c r="A12" s="24" t="s">
        <v>68</v>
      </c>
      <c r="B12" s="25">
        <f>B13+B14+B15</f>
        <v>156153.26999999999</v>
      </c>
      <c r="C12" s="25">
        <f t="shared" ref="C12:D12" si="0">C13+C14+C15</f>
        <v>156153.26999999999</v>
      </c>
      <c r="D12" s="25">
        <f t="shared" si="0"/>
        <v>30459.1</v>
      </c>
      <c r="E12" s="49">
        <f t="shared" ref="E12:E48" si="1">IFERROR(ROUND(D12/C12*100,2),0)</f>
        <v>19.510000000000002</v>
      </c>
      <c r="F12" s="26"/>
      <c r="G12" s="18" t="s">
        <v>65</v>
      </c>
      <c r="H12" s="28"/>
    </row>
    <row r="13" spans="1:8" ht="30" x14ac:dyDescent="0.25">
      <c r="A13" s="7" t="s">
        <v>7</v>
      </c>
      <c r="B13" s="48">
        <f t="shared" ref="B13:D15" si="2">B18+B22</f>
        <v>0</v>
      </c>
      <c r="C13" s="48">
        <f t="shared" si="2"/>
        <v>0</v>
      </c>
      <c r="D13" s="48">
        <f t="shared" si="2"/>
        <v>0</v>
      </c>
      <c r="E13" s="23">
        <f t="shared" si="1"/>
        <v>0</v>
      </c>
      <c r="F13" s="6"/>
    </row>
    <row r="14" spans="1:8" ht="30" x14ac:dyDescent="0.25">
      <c r="A14" s="7" t="s">
        <v>8</v>
      </c>
      <c r="B14" s="48">
        <f t="shared" si="2"/>
        <v>0</v>
      </c>
      <c r="C14" s="48">
        <f t="shared" si="2"/>
        <v>0</v>
      </c>
      <c r="D14" s="48">
        <f t="shared" si="2"/>
        <v>0</v>
      </c>
      <c r="E14" s="23">
        <f t="shared" si="1"/>
        <v>0</v>
      </c>
      <c r="F14" s="6"/>
    </row>
    <row r="15" spans="1:8" ht="60" x14ac:dyDescent="0.25">
      <c r="A15" s="7" t="s">
        <v>9</v>
      </c>
      <c r="B15" s="48">
        <f t="shared" si="2"/>
        <v>156153.26999999999</v>
      </c>
      <c r="C15" s="48">
        <f t="shared" si="2"/>
        <v>156153.26999999999</v>
      </c>
      <c r="D15" s="48">
        <f t="shared" si="2"/>
        <v>30459.1</v>
      </c>
      <c r="E15" s="23">
        <f t="shared" si="1"/>
        <v>19.510000000000002</v>
      </c>
      <c r="F15" s="6"/>
    </row>
    <row r="16" spans="1:8" x14ac:dyDescent="0.25">
      <c r="A16" s="7" t="s">
        <v>10</v>
      </c>
      <c r="B16" s="23"/>
      <c r="C16" s="23"/>
      <c r="D16" s="23"/>
      <c r="E16" s="23">
        <f t="shared" si="1"/>
        <v>0</v>
      </c>
      <c r="F16" s="6"/>
    </row>
    <row r="17" spans="1:7" ht="72" x14ac:dyDescent="0.25">
      <c r="A17" s="24" t="s">
        <v>182</v>
      </c>
      <c r="B17" s="25">
        <f>B18+B19+B20</f>
        <v>14000</v>
      </c>
      <c r="C17" s="25">
        <f t="shared" ref="C17" si="3">C18+C19+C20</f>
        <v>14000</v>
      </c>
      <c r="D17" s="25">
        <f t="shared" ref="D17" si="4">D18+D19+D20</f>
        <v>0</v>
      </c>
      <c r="E17" s="25">
        <f t="shared" si="1"/>
        <v>0</v>
      </c>
      <c r="F17" s="26"/>
    </row>
    <row r="18" spans="1:7" ht="30" x14ac:dyDescent="0.25">
      <c r="A18" s="7" t="s">
        <v>7</v>
      </c>
      <c r="B18" s="23">
        <v>0</v>
      </c>
      <c r="C18" s="23">
        <v>0</v>
      </c>
      <c r="D18" s="23">
        <v>0</v>
      </c>
      <c r="E18" s="23">
        <f t="shared" si="1"/>
        <v>0</v>
      </c>
      <c r="F18" s="6"/>
    </row>
    <row r="19" spans="1:7" ht="30" x14ac:dyDescent="0.25">
      <c r="A19" s="7" t="s">
        <v>8</v>
      </c>
      <c r="B19" s="23">
        <v>0</v>
      </c>
      <c r="C19" s="23">
        <v>0</v>
      </c>
      <c r="D19" s="23">
        <v>0</v>
      </c>
      <c r="E19" s="23">
        <f t="shared" si="1"/>
        <v>0</v>
      </c>
      <c r="F19" s="27"/>
    </row>
    <row r="20" spans="1:7" ht="60" x14ac:dyDescent="0.25">
      <c r="A20" s="7" t="s">
        <v>9</v>
      </c>
      <c r="B20" s="23">
        <v>14000</v>
      </c>
      <c r="C20" s="23">
        <v>14000</v>
      </c>
      <c r="D20" s="23">
        <v>0</v>
      </c>
      <c r="E20" s="23">
        <f t="shared" si="1"/>
        <v>0</v>
      </c>
      <c r="F20" s="27"/>
    </row>
    <row r="21" spans="1:7" ht="86.25" x14ac:dyDescent="0.25">
      <c r="A21" s="24" t="s">
        <v>183</v>
      </c>
      <c r="B21" s="25">
        <f>B22+B23+B24</f>
        <v>142153.26999999999</v>
      </c>
      <c r="C21" s="25">
        <f t="shared" ref="C21:D21" si="5">C22+C23+C24</f>
        <v>142153.26999999999</v>
      </c>
      <c r="D21" s="25">
        <f t="shared" si="5"/>
        <v>30459.1</v>
      </c>
      <c r="E21" s="25">
        <f t="shared" ref="E21" si="6">IFERROR(ROUND(D21/C21*100,2),0)</f>
        <v>21.43</v>
      </c>
      <c r="F21" s="46"/>
    </row>
    <row r="22" spans="1:7" ht="33" customHeight="1" x14ac:dyDescent="0.25">
      <c r="A22" s="7" t="s">
        <v>7</v>
      </c>
      <c r="B22" s="47">
        <f>B26+B30+B34+B38+B42+B46</f>
        <v>0</v>
      </c>
      <c r="C22" s="47">
        <f t="shared" ref="C22:D22" si="7">C26+C30+C34+C38+C42+C46</f>
        <v>0</v>
      </c>
      <c r="D22" s="47">
        <f t="shared" si="7"/>
        <v>0</v>
      </c>
      <c r="E22" s="23">
        <f t="shared" si="1"/>
        <v>0</v>
      </c>
      <c r="F22" s="46"/>
    </row>
    <row r="23" spans="1:7" ht="33" customHeight="1" x14ac:dyDescent="0.25">
      <c r="A23" s="7" t="s">
        <v>8</v>
      </c>
      <c r="B23" s="47">
        <f t="shared" ref="B23:D23" si="8">B27+B31+B35+B39+B43+B47</f>
        <v>0</v>
      </c>
      <c r="C23" s="47">
        <f t="shared" si="8"/>
        <v>0</v>
      </c>
      <c r="D23" s="47">
        <f t="shared" si="8"/>
        <v>0</v>
      </c>
      <c r="E23" s="23">
        <f t="shared" si="1"/>
        <v>0</v>
      </c>
      <c r="F23" s="46"/>
    </row>
    <row r="24" spans="1:7" ht="45" customHeight="1" x14ac:dyDescent="0.25">
      <c r="A24" s="7" t="s">
        <v>9</v>
      </c>
      <c r="B24" s="47">
        <f t="shared" ref="B24:D24" si="9">B28+B32+B36+B40+B44+B48</f>
        <v>142153.26999999999</v>
      </c>
      <c r="C24" s="47">
        <f t="shared" si="9"/>
        <v>142153.26999999999</v>
      </c>
      <c r="D24" s="47">
        <f t="shared" si="9"/>
        <v>30459.1</v>
      </c>
      <c r="E24" s="23">
        <f t="shared" si="1"/>
        <v>21.43</v>
      </c>
      <c r="F24" s="46"/>
    </row>
    <row r="25" spans="1:7" ht="100.5" x14ac:dyDescent="0.25">
      <c r="A25" s="24" t="s">
        <v>73</v>
      </c>
      <c r="B25" s="45">
        <f>B26+B27+B28</f>
        <v>7498.6</v>
      </c>
      <c r="C25" s="25">
        <f t="shared" ref="C25" si="10">C26+C27+C28</f>
        <v>7498.6</v>
      </c>
      <c r="D25" s="25">
        <f t="shared" ref="D25" si="11">D26+D27+D28</f>
        <v>135.85</v>
      </c>
      <c r="E25" s="45">
        <f t="shared" si="1"/>
        <v>1.81</v>
      </c>
      <c r="F25" s="26"/>
      <c r="G25" s="33"/>
    </row>
    <row r="26" spans="1:7" ht="30" x14ac:dyDescent="0.25">
      <c r="A26" s="7" t="s">
        <v>7</v>
      </c>
      <c r="B26" s="44">
        <v>0</v>
      </c>
      <c r="C26" s="23">
        <v>0</v>
      </c>
      <c r="D26" s="23">
        <v>0</v>
      </c>
      <c r="E26" s="23">
        <f t="shared" si="1"/>
        <v>0</v>
      </c>
      <c r="F26" s="6"/>
    </row>
    <row r="27" spans="1:7" ht="30" x14ac:dyDescent="0.25">
      <c r="A27" s="7" t="s">
        <v>8</v>
      </c>
      <c r="B27" s="44">
        <v>0</v>
      </c>
      <c r="C27" s="23">
        <v>0</v>
      </c>
      <c r="D27" s="23">
        <v>0</v>
      </c>
      <c r="E27" s="23">
        <f t="shared" si="1"/>
        <v>0</v>
      </c>
      <c r="F27" s="6"/>
    </row>
    <row r="28" spans="1:7" ht="60" x14ac:dyDescent="0.25">
      <c r="A28" s="7" t="s">
        <v>9</v>
      </c>
      <c r="B28" s="44">
        <v>7498.6</v>
      </c>
      <c r="C28" s="23">
        <v>7498.6</v>
      </c>
      <c r="D28" s="23">
        <v>135.85</v>
      </c>
      <c r="E28" s="23">
        <f t="shared" si="1"/>
        <v>1.81</v>
      </c>
      <c r="F28" s="27"/>
      <c r="G28" s="28"/>
    </row>
    <row r="29" spans="1:7" ht="57.75" x14ac:dyDescent="0.25">
      <c r="A29" s="24" t="s">
        <v>74</v>
      </c>
      <c r="B29" s="45">
        <f>B30+B31+B32</f>
        <v>2886.7</v>
      </c>
      <c r="C29" s="25">
        <f t="shared" ref="C29" si="12">C30+C31+C32</f>
        <v>2886.7</v>
      </c>
      <c r="D29" s="25">
        <f t="shared" ref="D29" si="13">D30+D31+D32</f>
        <v>757.93</v>
      </c>
      <c r="E29" s="25">
        <f t="shared" si="1"/>
        <v>26.26</v>
      </c>
      <c r="F29" s="26"/>
    </row>
    <row r="30" spans="1:7" ht="30" x14ac:dyDescent="0.25">
      <c r="A30" s="7" t="s">
        <v>7</v>
      </c>
      <c r="B30" s="44">
        <v>0</v>
      </c>
      <c r="C30" s="23">
        <v>0</v>
      </c>
      <c r="D30" s="23">
        <v>0</v>
      </c>
      <c r="E30" s="23">
        <f t="shared" si="1"/>
        <v>0</v>
      </c>
      <c r="F30" s="6"/>
    </row>
    <row r="31" spans="1:7" ht="30" x14ac:dyDescent="0.25">
      <c r="A31" s="7" t="s">
        <v>8</v>
      </c>
      <c r="B31" s="44">
        <v>0</v>
      </c>
      <c r="C31" s="23">
        <v>0</v>
      </c>
      <c r="D31" s="23">
        <v>0</v>
      </c>
      <c r="E31" s="23">
        <f t="shared" si="1"/>
        <v>0</v>
      </c>
      <c r="F31" s="6"/>
    </row>
    <row r="32" spans="1:7" ht="60" x14ac:dyDescent="0.25">
      <c r="A32" s="7" t="s">
        <v>9</v>
      </c>
      <c r="B32" s="44">
        <v>2886.7</v>
      </c>
      <c r="C32" s="44">
        <v>2886.7</v>
      </c>
      <c r="D32" s="23">
        <v>757.93</v>
      </c>
      <c r="E32" s="23">
        <f t="shared" si="1"/>
        <v>26.26</v>
      </c>
      <c r="F32" s="6"/>
    </row>
    <row r="33" spans="1:7" ht="72" x14ac:dyDescent="0.25">
      <c r="A33" s="24" t="s">
        <v>69</v>
      </c>
      <c r="B33" s="45">
        <f>B34+B35+B36</f>
        <v>3720</v>
      </c>
      <c r="C33" s="25">
        <f t="shared" ref="C33" si="14">C34+C35+C36</f>
        <v>3720</v>
      </c>
      <c r="D33" s="25">
        <f t="shared" ref="D33" si="15">D34+D35+D36</f>
        <v>0</v>
      </c>
      <c r="E33" s="25">
        <f t="shared" si="1"/>
        <v>0</v>
      </c>
      <c r="F33" s="26"/>
    </row>
    <row r="34" spans="1:7" ht="30" x14ac:dyDescent="0.25">
      <c r="A34" s="7" t="s">
        <v>7</v>
      </c>
      <c r="B34" s="44">
        <v>0</v>
      </c>
      <c r="C34" s="23">
        <v>0</v>
      </c>
      <c r="D34" s="23">
        <v>0</v>
      </c>
      <c r="E34" s="23">
        <f t="shared" si="1"/>
        <v>0</v>
      </c>
      <c r="F34" s="6"/>
    </row>
    <row r="35" spans="1:7" ht="30" x14ac:dyDescent="0.25">
      <c r="A35" s="7" t="s">
        <v>8</v>
      </c>
      <c r="B35" s="44">
        <v>0</v>
      </c>
      <c r="C35" s="23">
        <v>0</v>
      </c>
      <c r="D35" s="23">
        <v>0</v>
      </c>
      <c r="E35" s="23">
        <f t="shared" si="1"/>
        <v>0</v>
      </c>
      <c r="F35" s="6"/>
    </row>
    <row r="36" spans="1:7" ht="60" x14ac:dyDescent="0.25">
      <c r="A36" s="7" t="s">
        <v>9</v>
      </c>
      <c r="B36" s="44">
        <v>3720</v>
      </c>
      <c r="C36" s="23">
        <v>3720</v>
      </c>
      <c r="D36" s="23">
        <v>0</v>
      </c>
      <c r="E36" s="23">
        <f t="shared" si="1"/>
        <v>0</v>
      </c>
      <c r="F36" s="6"/>
    </row>
    <row r="37" spans="1:7" ht="72" x14ac:dyDescent="0.25">
      <c r="A37" s="24" t="s">
        <v>70</v>
      </c>
      <c r="B37" s="45">
        <f>B38+B39+B40</f>
        <v>200</v>
      </c>
      <c r="C37" s="25">
        <f t="shared" ref="C37" si="16">C38+C39+C40</f>
        <v>200</v>
      </c>
      <c r="D37" s="25">
        <f t="shared" ref="D37" si="17">D38+D39+D40</f>
        <v>0</v>
      </c>
      <c r="E37" s="25">
        <f t="shared" si="1"/>
        <v>0</v>
      </c>
      <c r="F37" s="26"/>
    </row>
    <row r="38" spans="1:7" ht="30" x14ac:dyDescent="0.25">
      <c r="A38" s="7" t="s">
        <v>7</v>
      </c>
      <c r="B38" s="44">
        <v>0</v>
      </c>
      <c r="C38" s="23">
        <v>0</v>
      </c>
      <c r="D38" s="23">
        <v>0</v>
      </c>
      <c r="E38" s="23">
        <f t="shared" si="1"/>
        <v>0</v>
      </c>
      <c r="F38" s="6"/>
    </row>
    <row r="39" spans="1:7" ht="30" x14ac:dyDescent="0.25">
      <c r="A39" s="7" t="s">
        <v>8</v>
      </c>
      <c r="B39" s="44">
        <v>0</v>
      </c>
      <c r="C39" s="23">
        <v>0</v>
      </c>
      <c r="D39" s="23">
        <v>0</v>
      </c>
      <c r="E39" s="23">
        <f t="shared" si="1"/>
        <v>0</v>
      </c>
      <c r="F39" s="6"/>
    </row>
    <row r="40" spans="1:7" ht="60" x14ac:dyDescent="0.25">
      <c r="A40" s="7" t="s">
        <v>9</v>
      </c>
      <c r="B40" s="44">
        <v>200</v>
      </c>
      <c r="C40" s="23">
        <v>200</v>
      </c>
      <c r="D40" s="23">
        <v>0</v>
      </c>
      <c r="E40" s="23">
        <f t="shared" si="1"/>
        <v>0</v>
      </c>
      <c r="F40" s="6"/>
    </row>
    <row r="41" spans="1:7" ht="114.75" x14ac:dyDescent="0.25">
      <c r="A41" s="24" t="s">
        <v>71</v>
      </c>
      <c r="B41" s="45">
        <f>B42+B43+B44</f>
        <v>1110</v>
      </c>
      <c r="C41" s="25">
        <f t="shared" ref="C41" si="18">C42+C43+C44</f>
        <v>1110</v>
      </c>
      <c r="D41" s="25">
        <f t="shared" ref="D41" si="19">D42+D43+D44</f>
        <v>105.95</v>
      </c>
      <c r="E41" s="25">
        <f t="shared" si="1"/>
        <v>9.5500000000000007</v>
      </c>
      <c r="F41" s="26"/>
      <c r="G41" s="28"/>
    </row>
    <row r="42" spans="1:7" ht="30" x14ac:dyDescent="0.25">
      <c r="A42" s="7" t="s">
        <v>7</v>
      </c>
      <c r="B42" s="44">
        <v>0</v>
      </c>
      <c r="C42" s="23">
        <v>0</v>
      </c>
      <c r="D42" s="23">
        <v>0</v>
      </c>
      <c r="E42" s="23">
        <f t="shared" si="1"/>
        <v>0</v>
      </c>
      <c r="F42" s="6"/>
    </row>
    <row r="43" spans="1:7" ht="30" x14ac:dyDescent="0.25">
      <c r="A43" s="7" t="s">
        <v>8</v>
      </c>
      <c r="B43" s="44">
        <v>0</v>
      </c>
      <c r="C43" s="23">
        <v>0</v>
      </c>
      <c r="D43" s="23">
        <v>0</v>
      </c>
      <c r="E43" s="23">
        <f t="shared" si="1"/>
        <v>0</v>
      </c>
      <c r="F43" s="6"/>
    </row>
    <row r="44" spans="1:7" ht="60" x14ac:dyDescent="0.25">
      <c r="A44" s="7" t="s">
        <v>9</v>
      </c>
      <c r="B44" s="23">
        <v>1110</v>
      </c>
      <c r="C44" s="23">
        <v>1110</v>
      </c>
      <c r="D44" s="23">
        <v>105.95</v>
      </c>
      <c r="E44" s="23">
        <f t="shared" si="1"/>
        <v>9.5500000000000007</v>
      </c>
      <c r="F44" s="27"/>
    </row>
    <row r="45" spans="1:7" ht="100.5" x14ac:dyDescent="0.25">
      <c r="A45" s="24" t="s">
        <v>72</v>
      </c>
      <c r="B45" s="45">
        <f>B46+B47+B48</f>
        <v>126737.97</v>
      </c>
      <c r="C45" s="25">
        <f t="shared" ref="C45" si="20">C46+C47+C48</f>
        <v>126737.97</v>
      </c>
      <c r="D45" s="25">
        <f t="shared" ref="D45" si="21">D46+D47+D48</f>
        <v>29459.37</v>
      </c>
      <c r="E45" s="25">
        <f t="shared" si="1"/>
        <v>23.24</v>
      </c>
      <c r="F45" s="26"/>
      <c r="G45" s="28"/>
    </row>
    <row r="46" spans="1:7" ht="30" x14ac:dyDescent="0.25">
      <c r="A46" s="7" t="s">
        <v>7</v>
      </c>
      <c r="B46" s="44">
        <v>0</v>
      </c>
      <c r="C46" s="23">
        <v>0</v>
      </c>
      <c r="D46" s="23">
        <v>0</v>
      </c>
      <c r="E46" s="23">
        <f t="shared" si="1"/>
        <v>0</v>
      </c>
      <c r="F46" s="6"/>
    </row>
    <row r="47" spans="1:7" ht="30" x14ac:dyDescent="0.25">
      <c r="A47" s="7" t="s">
        <v>8</v>
      </c>
      <c r="B47" s="44">
        <v>0</v>
      </c>
      <c r="C47" s="23">
        <v>0</v>
      </c>
      <c r="D47" s="23">
        <v>0</v>
      </c>
      <c r="E47" s="23">
        <f t="shared" si="1"/>
        <v>0</v>
      </c>
      <c r="F47" s="6"/>
    </row>
    <row r="48" spans="1:7" ht="60" x14ac:dyDescent="0.25">
      <c r="A48" s="7" t="s">
        <v>9</v>
      </c>
      <c r="B48" s="44">
        <v>126737.97</v>
      </c>
      <c r="C48" s="23">
        <v>126737.97</v>
      </c>
      <c r="D48" s="23">
        <v>29459.37</v>
      </c>
      <c r="E48" s="23">
        <f t="shared" si="1"/>
        <v>23.24</v>
      </c>
      <c r="F48" s="27"/>
    </row>
    <row r="49" spans="1:6" x14ac:dyDescent="0.25">
      <c r="A49" s="21"/>
      <c r="B49" s="22"/>
      <c r="C49" s="22"/>
      <c r="D49" s="22"/>
      <c r="E49" s="22"/>
      <c r="F49" s="22"/>
    </row>
    <row r="50" spans="1:6" x14ac:dyDescent="0.25">
      <c r="A50" s="21"/>
      <c r="B50" s="22"/>
      <c r="C50" s="22"/>
      <c r="D50" s="22"/>
      <c r="E50" s="22"/>
      <c r="F50" s="22"/>
    </row>
    <row r="51" spans="1:6" x14ac:dyDescent="0.25">
      <c r="A51" s="8"/>
    </row>
    <row r="53" spans="1:6" x14ac:dyDescent="0.25">
      <c r="A53" s="4" t="s">
        <v>11</v>
      </c>
    </row>
    <row r="54" spans="1:6" x14ac:dyDescent="0.25">
      <c r="A54" s="4" t="s">
        <v>12</v>
      </c>
    </row>
    <row r="55" spans="1:6" x14ac:dyDescent="0.25">
      <c r="A55" s="4" t="s">
        <v>13</v>
      </c>
    </row>
    <row r="56" spans="1:6" x14ac:dyDescent="0.25">
      <c r="A56" s="4" t="s">
        <v>14</v>
      </c>
    </row>
    <row r="57" spans="1:6" x14ac:dyDescent="0.25">
      <c r="A57" s="4" t="s">
        <v>15</v>
      </c>
    </row>
    <row r="152" spans="1:1" x14ac:dyDescent="0.25">
      <c r="A152" s="4" t="s">
        <v>34</v>
      </c>
    </row>
  </sheetData>
  <mergeCells count="9">
    <mergeCell ref="B9:C9"/>
    <mergeCell ref="A9:A10"/>
    <mergeCell ref="E9:E10"/>
    <mergeCell ref="F9:F10"/>
    <mergeCell ref="A2:F2"/>
    <mergeCell ref="A3:F3"/>
    <mergeCell ref="A4:F4"/>
    <mergeCell ref="A6:F6"/>
    <mergeCell ref="A7:F7"/>
  </mergeCells>
  <pageMargins left="0.7" right="0.7" top="0.75" bottom="0.75" header="0.3" footer="0.3"/>
  <pageSetup paperSize="9" scale="26" orientation="portrait" verticalDpi="0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"/>
  <sheetViews>
    <sheetView view="pageBreakPreview" zoomScale="115" zoomScaleNormal="100" zoomScaleSheetLayoutView="115" workbookViewId="0">
      <selection activeCell="H31" sqref="H31:O31"/>
    </sheetView>
  </sheetViews>
  <sheetFormatPr defaultRowHeight="15" x14ac:dyDescent="0.25"/>
  <cols>
    <col min="1" max="1" width="9.140625" style="1"/>
    <col min="2" max="2" width="19.85546875" style="1" customWidth="1"/>
    <col min="3" max="3" width="10.28515625" style="1" customWidth="1"/>
    <col min="4" max="15" width="9.140625" style="1"/>
    <col min="16" max="16" width="12.42578125" style="1" customWidth="1"/>
    <col min="17" max="16384" width="9.140625" style="1"/>
  </cols>
  <sheetData>
    <row r="3" spans="1:16" ht="15" customHeight="1" x14ac:dyDescent="0.25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7.25" customHeight="1" x14ac:dyDescent="0.25">
      <c r="A4" s="58" t="s">
        <v>170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8"/>
      <c r="B5" s="8"/>
      <c r="C5" s="8"/>
      <c r="D5" s="8"/>
    </row>
    <row r="6" spans="1:16" ht="15.75" customHeight="1" x14ac:dyDescent="0.25">
      <c r="A6" s="58" t="s">
        <v>43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x14ac:dyDescent="0.25">
      <c r="A7" s="8"/>
      <c r="B7" s="8"/>
      <c r="C7" s="8"/>
      <c r="D7" s="8"/>
    </row>
    <row r="8" spans="1:16" ht="60" customHeight="1" x14ac:dyDescent="0.25">
      <c r="A8" s="64" t="s">
        <v>41</v>
      </c>
      <c r="B8" s="64" t="s">
        <v>17</v>
      </c>
      <c r="C8" s="64" t="s">
        <v>18</v>
      </c>
      <c r="D8" s="64" t="s">
        <v>19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 t="s">
        <v>20</v>
      </c>
      <c r="P8" s="62" t="s">
        <v>44</v>
      </c>
    </row>
    <row r="9" spans="1:16" x14ac:dyDescent="0.25">
      <c r="A9" s="64"/>
      <c r="B9" s="64"/>
      <c r="C9" s="64"/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26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64"/>
      <c r="P9" s="63"/>
    </row>
    <row r="10" spans="1:16" x14ac:dyDescent="0.25">
      <c r="A10" s="2">
        <v>1</v>
      </c>
      <c r="B10" s="7">
        <v>2</v>
      </c>
      <c r="C10" s="7">
        <v>3</v>
      </c>
      <c r="D10" s="7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P10" s="2"/>
    </row>
    <row r="11" spans="1:16" ht="16.5" customHeight="1" x14ac:dyDescent="0.25">
      <c r="A11" s="59">
        <v>1</v>
      </c>
      <c r="B11" s="65" t="s">
        <v>75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38"/>
    </row>
    <row r="12" spans="1:16" x14ac:dyDescent="0.25">
      <c r="A12" s="60"/>
      <c r="B12" s="7" t="s">
        <v>32</v>
      </c>
      <c r="C12" s="19" t="s">
        <v>81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2">
        <v>10</v>
      </c>
      <c r="O12" s="2">
        <v>10</v>
      </c>
      <c r="P12" s="2"/>
    </row>
    <row r="13" spans="1:16" ht="21.75" customHeight="1" x14ac:dyDescent="0.25">
      <c r="A13" s="61"/>
      <c r="B13" s="7" t="s">
        <v>33</v>
      </c>
      <c r="C13" s="19" t="s">
        <v>81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2">
        <v>0</v>
      </c>
      <c r="O13" s="2">
        <v>0</v>
      </c>
      <c r="P13" s="13">
        <f>IF(O13/O12*100&gt;100,100,O13/O12*100)</f>
        <v>0</v>
      </c>
    </row>
    <row r="14" spans="1:16" ht="30" customHeight="1" x14ac:dyDescent="0.25">
      <c r="A14" s="59">
        <v>2</v>
      </c>
      <c r="B14" s="65" t="s">
        <v>171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38"/>
    </row>
    <row r="15" spans="1:16" x14ac:dyDescent="0.25">
      <c r="A15" s="60"/>
      <c r="B15" s="7" t="s">
        <v>32</v>
      </c>
      <c r="C15" s="19" t="s">
        <v>81</v>
      </c>
      <c r="D15" s="7">
        <v>0</v>
      </c>
      <c r="E15" s="7">
        <v>0</v>
      </c>
      <c r="F15" s="7">
        <v>37</v>
      </c>
      <c r="G15" s="7">
        <v>11</v>
      </c>
      <c r="H15" s="7">
        <v>0</v>
      </c>
      <c r="I15" s="7">
        <v>35</v>
      </c>
      <c r="J15" s="7">
        <v>0</v>
      </c>
      <c r="K15" s="7">
        <v>0</v>
      </c>
      <c r="L15" s="7">
        <v>0</v>
      </c>
      <c r="M15" s="7">
        <v>0</v>
      </c>
      <c r="N15" s="7">
        <v>37</v>
      </c>
      <c r="O15" s="7">
        <v>50.8</v>
      </c>
      <c r="P15" s="2"/>
    </row>
    <row r="16" spans="1:16" x14ac:dyDescent="0.25">
      <c r="A16" s="61"/>
      <c r="B16" s="7" t="s">
        <v>33</v>
      </c>
      <c r="C16" s="19" t="s">
        <v>81</v>
      </c>
      <c r="D16" s="7">
        <v>0</v>
      </c>
      <c r="E16" s="7">
        <v>0</v>
      </c>
      <c r="F16" s="7">
        <v>37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50">
        <f>IF(O16/O15*100&gt;100,100,O16/O15*100)</f>
        <v>0</v>
      </c>
    </row>
    <row r="17" spans="1:16" ht="30" customHeight="1" x14ac:dyDescent="0.25">
      <c r="A17" s="59">
        <v>3</v>
      </c>
      <c r="B17" s="67" t="s">
        <v>76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38"/>
    </row>
    <row r="18" spans="1:16" x14ac:dyDescent="0.25">
      <c r="A18" s="60"/>
      <c r="B18" s="7" t="s">
        <v>32</v>
      </c>
      <c r="C18" s="19" t="s">
        <v>81</v>
      </c>
      <c r="D18" s="7">
        <v>0</v>
      </c>
      <c r="E18" s="2">
        <v>0</v>
      </c>
      <c r="F18" s="2">
        <v>10</v>
      </c>
      <c r="G18" s="2">
        <v>10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10</v>
      </c>
      <c r="P18" s="2"/>
    </row>
    <row r="19" spans="1:16" x14ac:dyDescent="0.25">
      <c r="A19" s="61"/>
      <c r="B19" s="7" t="s">
        <v>33</v>
      </c>
      <c r="C19" s="19" t="s">
        <v>81</v>
      </c>
      <c r="D19" s="7">
        <v>0</v>
      </c>
      <c r="E19" s="2">
        <v>0</v>
      </c>
      <c r="F19" s="2">
        <v>10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3">
        <f>IF(O19/O18*100&gt;100,100,O19/O18*100)</f>
        <v>0</v>
      </c>
    </row>
    <row r="20" spans="1:16" ht="28.5" customHeight="1" x14ac:dyDescent="0.25">
      <c r="A20" s="59">
        <v>4</v>
      </c>
      <c r="B20" s="65" t="s">
        <v>77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38"/>
    </row>
    <row r="21" spans="1:16" x14ac:dyDescent="0.25">
      <c r="A21" s="60"/>
      <c r="B21" s="7" t="s">
        <v>32</v>
      </c>
      <c r="C21" s="19" t="s">
        <v>81</v>
      </c>
      <c r="D21" s="7">
        <v>0</v>
      </c>
      <c r="E21" s="2">
        <v>63</v>
      </c>
      <c r="F21" s="2">
        <v>0</v>
      </c>
      <c r="G21" s="2">
        <v>42</v>
      </c>
      <c r="H21" s="2">
        <v>80</v>
      </c>
      <c r="I21" s="2">
        <v>80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66.2</v>
      </c>
      <c r="P21" s="2"/>
    </row>
    <row r="22" spans="1:16" x14ac:dyDescent="0.25">
      <c r="A22" s="61"/>
      <c r="B22" s="7" t="s">
        <v>33</v>
      </c>
      <c r="C22" s="19" t="s">
        <v>81</v>
      </c>
      <c r="D22" s="7">
        <v>0</v>
      </c>
      <c r="E22" s="2">
        <v>63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13">
        <f>IF(O22/O21*100&gt;100,100,O22/O21*100)</f>
        <v>0</v>
      </c>
    </row>
    <row r="23" spans="1:16" ht="30.75" customHeight="1" x14ac:dyDescent="0.25">
      <c r="A23" s="59">
        <v>5</v>
      </c>
      <c r="B23" s="65" t="s">
        <v>78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38"/>
    </row>
    <row r="24" spans="1:16" x14ac:dyDescent="0.25">
      <c r="A24" s="60"/>
      <c r="B24" s="7" t="s">
        <v>32</v>
      </c>
      <c r="C24" s="19" t="s">
        <v>82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2">
        <v>620</v>
      </c>
      <c r="M24" s="2">
        <v>0</v>
      </c>
      <c r="N24" s="2">
        <v>0</v>
      </c>
      <c r="O24" s="2">
        <v>620</v>
      </c>
      <c r="P24" s="2"/>
    </row>
    <row r="25" spans="1:16" x14ac:dyDescent="0.25">
      <c r="A25" s="61"/>
      <c r="B25" s="7" t="s">
        <v>33</v>
      </c>
      <c r="C25" s="19" t="s">
        <v>82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2">
        <v>0</v>
      </c>
      <c r="M25" s="2">
        <v>0</v>
      </c>
      <c r="N25" s="2">
        <v>0</v>
      </c>
      <c r="O25" s="2">
        <v>0</v>
      </c>
      <c r="P25" s="13">
        <f>IF(O25/O24*100&gt;100,100,O25/O24*100)</f>
        <v>0</v>
      </c>
    </row>
    <row r="26" spans="1:16" ht="29.25" customHeight="1" x14ac:dyDescent="0.25">
      <c r="A26" s="59">
        <v>6</v>
      </c>
      <c r="B26" s="67" t="s">
        <v>79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38"/>
    </row>
    <row r="27" spans="1:16" x14ac:dyDescent="0.25">
      <c r="A27" s="60"/>
      <c r="B27" s="7" t="s">
        <v>32</v>
      </c>
      <c r="C27" s="19" t="s">
        <v>82</v>
      </c>
      <c r="D27" s="7">
        <v>15</v>
      </c>
      <c r="E27" s="2">
        <v>16</v>
      </c>
      <c r="F27" s="2">
        <v>16</v>
      </c>
      <c r="G27" s="2">
        <v>0</v>
      </c>
      <c r="H27" s="2">
        <v>16</v>
      </c>
      <c r="I27" s="2">
        <v>16</v>
      </c>
      <c r="J27" s="2">
        <v>0</v>
      </c>
      <c r="K27" s="2">
        <v>17</v>
      </c>
      <c r="L27" s="2">
        <v>17</v>
      </c>
      <c r="M27" s="2">
        <v>0</v>
      </c>
      <c r="N27" s="2">
        <v>17</v>
      </c>
      <c r="O27" s="2">
        <v>130</v>
      </c>
      <c r="P27" s="2"/>
    </row>
    <row r="28" spans="1:16" x14ac:dyDescent="0.25">
      <c r="A28" s="61"/>
      <c r="B28" s="7" t="s">
        <v>33</v>
      </c>
      <c r="C28" s="19" t="s">
        <v>82</v>
      </c>
      <c r="D28" s="7">
        <v>15</v>
      </c>
      <c r="E28" s="2">
        <v>16</v>
      </c>
      <c r="F28" s="2">
        <v>16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13">
        <f>IF(O28/O27*100&gt;100,100,O28/O27*100)</f>
        <v>0</v>
      </c>
    </row>
    <row r="29" spans="1:16" ht="15" customHeight="1" x14ac:dyDescent="0.25">
      <c r="A29" s="59">
        <v>7</v>
      </c>
      <c r="B29" s="65" t="s">
        <v>80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38"/>
    </row>
    <row r="30" spans="1:16" x14ac:dyDescent="0.25">
      <c r="A30" s="60"/>
      <c r="B30" s="7" t="s">
        <v>32</v>
      </c>
      <c r="C30" s="19" t="s">
        <v>81</v>
      </c>
      <c r="D30" s="7">
        <v>470</v>
      </c>
      <c r="E30" s="2">
        <v>460</v>
      </c>
      <c r="F30" s="2">
        <v>470</v>
      </c>
      <c r="G30" s="2">
        <v>470</v>
      </c>
      <c r="H30" s="2">
        <v>470</v>
      </c>
      <c r="I30" s="2">
        <v>470</v>
      </c>
      <c r="J30" s="2">
        <v>470</v>
      </c>
      <c r="K30" s="2">
        <v>460</v>
      </c>
      <c r="L30" s="2">
        <v>470</v>
      </c>
      <c r="M30" s="2">
        <v>475</v>
      </c>
      <c r="N30" s="2">
        <v>475</v>
      </c>
      <c r="O30" s="2">
        <v>5160</v>
      </c>
      <c r="P30" s="2"/>
    </row>
    <row r="31" spans="1:16" x14ac:dyDescent="0.25">
      <c r="A31" s="61"/>
      <c r="B31" s="7" t="s">
        <v>33</v>
      </c>
      <c r="C31" s="19" t="s">
        <v>81</v>
      </c>
      <c r="D31" s="7">
        <v>470</v>
      </c>
      <c r="E31" s="2">
        <v>460</v>
      </c>
      <c r="F31" s="2">
        <v>470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13">
        <f>IF(O31/O30*100&gt;100,100,O31/O30*100)</f>
        <v>0</v>
      </c>
    </row>
    <row r="33" spans="12:16" ht="43.5" customHeight="1" x14ac:dyDescent="0.25">
      <c r="L33" s="69" t="s">
        <v>53</v>
      </c>
      <c r="M33" s="69"/>
      <c r="N33" s="69"/>
      <c r="O33" s="69"/>
      <c r="P33" s="16">
        <f>ROUND((P13+P16+P19+P22+P25+P28+P31)/A29,2)</f>
        <v>0</v>
      </c>
    </row>
  </sheetData>
  <mergeCells count="24">
    <mergeCell ref="A23:A25"/>
    <mergeCell ref="A26:A28"/>
    <mergeCell ref="L33:O33"/>
    <mergeCell ref="A29:A31"/>
    <mergeCell ref="B23:O23"/>
    <mergeCell ref="B26:O26"/>
    <mergeCell ref="B29:O29"/>
    <mergeCell ref="A14:A16"/>
    <mergeCell ref="A17:A19"/>
    <mergeCell ref="A20:A22"/>
    <mergeCell ref="B14:O14"/>
    <mergeCell ref="B17:O17"/>
    <mergeCell ref="B20:O20"/>
    <mergeCell ref="A6:P6"/>
    <mergeCell ref="A4:P4"/>
    <mergeCell ref="A3:P3"/>
    <mergeCell ref="A11:A13"/>
    <mergeCell ref="P8:P9"/>
    <mergeCell ref="D8:N8"/>
    <mergeCell ref="O8:O9"/>
    <mergeCell ref="C8:C9"/>
    <mergeCell ref="B8:B9"/>
    <mergeCell ref="A8:A9"/>
    <mergeCell ref="B11:O11"/>
  </mergeCells>
  <pageMargins left="0.7" right="0.7" top="0.75" bottom="0.75" header="0.3" footer="0.3"/>
  <pageSetup paperSize="9" scale="5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8" zoomScaleNormal="100" zoomScaleSheetLayoutView="100" workbookViewId="0">
      <selection activeCell="D12" sqref="D12"/>
    </sheetView>
  </sheetViews>
  <sheetFormatPr defaultRowHeight="15" x14ac:dyDescent="0.25"/>
  <cols>
    <col min="2" max="2" width="41.28515625" style="1" customWidth="1"/>
    <col min="3" max="3" width="19.28515625" customWidth="1"/>
    <col min="4" max="4" width="18.7109375" customWidth="1"/>
    <col min="5" max="5" width="19.28515625" customWidth="1"/>
    <col min="6" max="6" width="18.85546875" customWidth="1"/>
    <col min="7" max="7" width="28.42578125" customWidth="1"/>
    <col min="8" max="8" width="12" customWidth="1"/>
  </cols>
  <sheetData>
    <row r="1" spans="1:8" x14ac:dyDescent="0.25">
      <c r="A1" s="70" t="s">
        <v>45</v>
      </c>
      <c r="B1" s="70"/>
      <c r="C1" s="70"/>
      <c r="D1" s="70"/>
      <c r="E1" s="70"/>
      <c r="F1" s="70"/>
      <c r="G1" s="70"/>
      <c r="H1" s="70"/>
    </row>
    <row r="2" spans="1:8" x14ac:dyDescent="0.25">
      <c r="A2" s="4"/>
      <c r="B2" s="8"/>
      <c r="C2" s="4"/>
      <c r="D2" s="4"/>
      <c r="E2" s="4"/>
    </row>
    <row r="3" spans="1:8" s="53" customFormat="1" ht="60" x14ac:dyDescent="0.25">
      <c r="A3" s="29" t="s">
        <v>46</v>
      </c>
      <c r="B3" s="29" t="s">
        <v>35</v>
      </c>
      <c r="C3" s="29" t="s">
        <v>36</v>
      </c>
      <c r="D3" s="29" t="s">
        <v>37</v>
      </c>
      <c r="E3" s="29" t="s">
        <v>38</v>
      </c>
      <c r="F3" s="29" t="s">
        <v>39</v>
      </c>
      <c r="G3" s="29" t="s">
        <v>40</v>
      </c>
      <c r="H3" s="52" t="s">
        <v>52</v>
      </c>
    </row>
    <row r="4" spans="1:8" x14ac:dyDescent="0.25">
      <c r="A4" s="3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3"/>
    </row>
    <row r="5" spans="1:8" ht="28.5" customHeight="1" x14ac:dyDescent="0.25">
      <c r="A5" s="6" t="s">
        <v>47</v>
      </c>
      <c r="B5" s="64" t="s">
        <v>110</v>
      </c>
      <c r="C5" s="64"/>
      <c r="D5" s="64"/>
      <c r="E5" s="64"/>
      <c r="F5" s="64"/>
      <c r="G5" s="64"/>
      <c r="H5" s="3"/>
    </row>
    <row r="6" spans="1:8" ht="28.5" customHeight="1" x14ac:dyDescent="0.25">
      <c r="A6" s="14" t="s">
        <v>48</v>
      </c>
      <c r="B6" s="67" t="s">
        <v>87</v>
      </c>
      <c r="C6" s="68"/>
      <c r="D6" s="74"/>
      <c r="E6" s="71" t="s">
        <v>104</v>
      </c>
      <c r="F6" s="20"/>
      <c r="G6" s="20"/>
      <c r="H6" s="3"/>
    </row>
    <row r="7" spans="1:8" ht="28.5" customHeight="1" x14ac:dyDescent="0.25">
      <c r="A7" s="6" t="s">
        <v>49</v>
      </c>
      <c r="B7" s="29" t="s">
        <v>92</v>
      </c>
      <c r="C7" s="31">
        <v>46296</v>
      </c>
      <c r="D7" s="31"/>
      <c r="E7" s="72"/>
      <c r="F7" s="19" t="s">
        <v>105</v>
      </c>
      <c r="G7" s="20"/>
      <c r="H7" s="30"/>
    </row>
    <row r="8" spans="1:8" ht="28.5" customHeight="1" x14ac:dyDescent="0.25">
      <c r="A8" s="6" t="s">
        <v>50</v>
      </c>
      <c r="B8" s="29" t="s">
        <v>91</v>
      </c>
      <c r="C8" s="31">
        <v>46381</v>
      </c>
      <c r="D8" s="31"/>
      <c r="E8" s="72"/>
      <c r="F8" s="19" t="s">
        <v>106</v>
      </c>
      <c r="G8" s="20"/>
      <c r="H8" s="30"/>
    </row>
    <row r="9" spans="1:8" ht="44.25" customHeight="1" x14ac:dyDescent="0.25">
      <c r="A9" s="6" t="s">
        <v>88</v>
      </c>
      <c r="B9" s="29" t="s">
        <v>90</v>
      </c>
      <c r="C9" s="31">
        <v>46382</v>
      </c>
      <c r="D9" s="31"/>
      <c r="E9" s="72"/>
      <c r="F9" s="19" t="s">
        <v>181</v>
      </c>
      <c r="G9" s="20"/>
      <c r="H9" s="30"/>
    </row>
    <row r="10" spans="1:8" ht="60" x14ac:dyDescent="0.25">
      <c r="A10" s="6" t="s">
        <v>89</v>
      </c>
      <c r="B10" s="29" t="s">
        <v>93</v>
      </c>
      <c r="C10" s="31">
        <v>46387</v>
      </c>
      <c r="D10" s="31"/>
      <c r="E10" s="72"/>
      <c r="F10" s="19" t="s">
        <v>179</v>
      </c>
      <c r="G10" s="20"/>
      <c r="H10" s="30"/>
    </row>
    <row r="11" spans="1:8" ht="45" customHeight="1" x14ac:dyDescent="0.25">
      <c r="A11" s="14" t="s">
        <v>95</v>
      </c>
      <c r="B11" s="75" t="s">
        <v>94</v>
      </c>
      <c r="C11" s="76"/>
      <c r="D11" s="77"/>
      <c r="E11" s="72"/>
      <c r="F11" s="3"/>
      <c r="G11" s="3"/>
      <c r="H11" s="3"/>
    </row>
    <row r="12" spans="1:8" ht="30" x14ac:dyDescent="0.25">
      <c r="A12" s="6" t="s">
        <v>96</v>
      </c>
      <c r="B12" s="29" t="s">
        <v>100</v>
      </c>
      <c r="C12" s="51">
        <v>46082</v>
      </c>
      <c r="D12" s="42">
        <v>46080</v>
      </c>
      <c r="E12" s="72"/>
      <c r="F12" s="19" t="s">
        <v>105</v>
      </c>
      <c r="G12" s="3"/>
      <c r="H12" s="30" t="s">
        <v>109</v>
      </c>
    </row>
    <row r="13" spans="1:8" x14ac:dyDescent="0.25">
      <c r="A13" s="6" t="s">
        <v>97</v>
      </c>
      <c r="B13" s="29" t="s">
        <v>101</v>
      </c>
      <c r="C13" s="31">
        <v>46204</v>
      </c>
      <c r="D13" s="41"/>
      <c r="E13" s="72"/>
      <c r="F13" s="19" t="s">
        <v>189</v>
      </c>
      <c r="G13" s="3"/>
      <c r="H13" s="30"/>
    </row>
    <row r="14" spans="1:8" ht="75" x14ac:dyDescent="0.25">
      <c r="A14" s="6" t="s">
        <v>98</v>
      </c>
      <c r="B14" s="29" t="s">
        <v>102</v>
      </c>
      <c r="C14" s="51">
        <v>46327</v>
      </c>
      <c r="D14" s="42"/>
      <c r="E14" s="72"/>
      <c r="F14" s="19" t="s">
        <v>181</v>
      </c>
      <c r="G14" s="3"/>
      <c r="H14" s="30"/>
    </row>
    <row r="15" spans="1:8" ht="63" customHeight="1" x14ac:dyDescent="0.25">
      <c r="A15" s="6" t="s">
        <v>99</v>
      </c>
      <c r="B15" s="29" t="s">
        <v>103</v>
      </c>
      <c r="C15" s="51">
        <v>46357</v>
      </c>
      <c r="D15" s="42"/>
      <c r="E15" s="73"/>
      <c r="F15" s="19" t="s">
        <v>179</v>
      </c>
      <c r="G15" s="43"/>
      <c r="H15" s="30"/>
    </row>
    <row r="16" spans="1:8" ht="32.25" customHeight="1" x14ac:dyDescent="0.25">
      <c r="A16" s="6" t="s">
        <v>83</v>
      </c>
      <c r="B16" s="64" t="s">
        <v>172</v>
      </c>
      <c r="C16" s="64"/>
      <c r="D16" s="64"/>
      <c r="E16" s="64"/>
      <c r="F16" s="64"/>
      <c r="G16" s="64"/>
      <c r="H16" s="3"/>
    </row>
    <row r="17" spans="1:8" ht="30.75" customHeight="1" x14ac:dyDescent="0.25">
      <c r="A17" s="14" t="s">
        <v>84</v>
      </c>
      <c r="B17" s="67" t="s">
        <v>111</v>
      </c>
      <c r="C17" s="68"/>
      <c r="D17" s="74"/>
      <c r="E17" s="6"/>
      <c r="F17" s="3"/>
      <c r="G17" s="3"/>
      <c r="H17" s="3"/>
    </row>
    <row r="18" spans="1:8" ht="30" x14ac:dyDescent="0.25">
      <c r="A18" s="6" t="s">
        <v>85</v>
      </c>
      <c r="B18" s="29" t="s">
        <v>92</v>
      </c>
      <c r="C18" s="31">
        <v>46296</v>
      </c>
      <c r="D18" s="41"/>
      <c r="E18" s="71" t="s">
        <v>114</v>
      </c>
      <c r="F18" s="19" t="s">
        <v>105</v>
      </c>
      <c r="G18" s="3"/>
      <c r="H18" s="30"/>
    </row>
    <row r="19" spans="1:8" ht="30" x14ac:dyDescent="0.25">
      <c r="A19" s="6" t="s">
        <v>86</v>
      </c>
      <c r="B19" s="29" t="s">
        <v>91</v>
      </c>
      <c r="C19" s="31">
        <v>46381</v>
      </c>
      <c r="D19" s="41"/>
      <c r="E19" s="72"/>
      <c r="F19" s="19" t="s">
        <v>106</v>
      </c>
      <c r="G19" s="3"/>
      <c r="H19" s="30"/>
    </row>
    <row r="20" spans="1:8" ht="75" x14ac:dyDescent="0.25">
      <c r="A20" s="3" t="s">
        <v>112</v>
      </c>
      <c r="B20" s="29" t="s">
        <v>90</v>
      </c>
      <c r="C20" s="31">
        <v>46382</v>
      </c>
      <c r="D20" s="41"/>
      <c r="E20" s="72"/>
      <c r="F20" s="19" t="s">
        <v>181</v>
      </c>
      <c r="G20" s="3"/>
      <c r="H20" s="30"/>
    </row>
    <row r="21" spans="1:8" ht="60" x14ac:dyDescent="0.25">
      <c r="A21" s="6" t="s">
        <v>113</v>
      </c>
      <c r="B21" s="29" t="s">
        <v>93</v>
      </c>
      <c r="C21" s="31">
        <v>46387</v>
      </c>
      <c r="D21" s="41"/>
      <c r="E21" s="73"/>
      <c r="F21" s="19" t="s">
        <v>179</v>
      </c>
      <c r="G21" s="3"/>
      <c r="H21" s="30"/>
    </row>
    <row r="22" spans="1:8" ht="30.75" customHeight="1" x14ac:dyDescent="0.25">
      <c r="A22" s="6" t="s">
        <v>115</v>
      </c>
      <c r="B22" s="64" t="s">
        <v>173</v>
      </c>
      <c r="C22" s="64"/>
      <c r="D22" s="64"/>
      <c r="E22" s="64"/>
      <c r="F22" s="64"/>
      <c r="G22" s="64"/>
      <c r="H22" s="3"/>
    </row>
    <row r="23" spans="1:8" ht="30" customHeight="1" x14ac:dyDescent="0.25">
      <c r="A23" s="14" t="s">
        <v>116</v>
      </c>
      <c r="B23" s="67" t="s">
        <v>120</v>
      </c>
      <c r="C23" s="68"/>
      <c r="D23" s="74"/>
      <c r="E23" s="6"/>
      <c r="F23" s="3"/>
      <c r="G23" s="3"/>
      <c r="H23" s="3"/>
    </row>
    <row r="24" spans="1:8" ht="30" x14ac:dyDescent="0.25">
      <c r="A24" s="6" t="s">
        <v>117</v>
      </c>
      <c r="B24" s="29" t="s">
        <v>92</v>
      </c>
      <c r="C24" s="31">
        <v>46296</v>
      </c>
      <c r="D24" s="31"/>
      <c r="E24" s="71" t="s">
        <v>114</v>
      </c>
      <c r="F24" s="19" t="s">
        <v>105</v>
      </c>
      <c r="G24" s="3"/>
      <c r="H24" s="30"/>
    </row>
    <row r="25" spans="1:8" ht="30" x14ac:dyDescent="0.25">
      <c r="A25" s="6" t="s">
        <v>86</v>
      </c>
      <c r="B25" s="29" t="s">
        <v>91</v>
      </c>
      <c r="C25" s="31">
        <v>46381</v>
      </c>
      <c r="D25" s="31"/>
      <c r="E25" s="72"/>
      <c r="F25" s="19" t="s">
        <v>106</v>
      </c>
      <c r="G25" s="3"/>
      <c r="H25" s="30"/>
    </row>
    <row r="26" spans="1:8" ht="45" x14ac:dyDescent="0.25">
      <c r="A26" s="6" t="s">
        <v>118</v>
      </c>
      <c r="B26" s="29" t="s">
        <v>90</v>
      </c>
      <c r="C26" s="31">
        <v>46382</v>
      </c>
      <c r="D26" s="31"/>
      <c r="E26" s="72"/>
      <c r="F26" s="19" t="s">
        <v>180</v>
      </c>
      <c r="G26" s="3"/>
      <c r="H26" s="30"/>
    </row>
    <row r="27" spans="1:8" ht="60" x14ac:dyDescent="0.25">
      <c r="A27" s="6" t="s">
        <v>119</v>
      </c>
      <c r="B27" s="29" t="s">
        <v>93</v>
      </c>
      <c r="C27" s="31">
        <v>46387</v>
      </c>
      <c r="D27" s="31"/>
      <c r="E27" s="73"/>
      <c r="F27" s="19" t="s">
        <v>179</v>
      </c>
      <c r="G27" s="3"/>
      <c r="H27" s="30"/>
    </row>
    <row r="28" spans="1:8" ht="30" customHeight="1" x14ac:dyDescent="0.25">
      <c r="A28" s="6" t="s">
        <v>121</v>
      </c>
      <c r="B28" s="64" t="s">
        <v>127</v>
      </c>
      <c r="C28" s="64"/>
      <c r="D28" s="64"/>
      <c r="E28" s="64"/>
      <c r="F28" s="64"/>
      <c r="G28" s="64"/>
      <c r="H28" s="3"/>
    </row>
    <row r="29" spans="1:8" ht="31.5" customHeight="1" x14ac:dyDescent="0.25">
      <c r="A29" s="14" t="s">
        <v>122</v>
      </c>
      <c r="B29" s="67" t="s">
        <v>128</v>
      </c>
      <c r="C29" s="68"/>
      <c r="D29" s="74"/>
      <c r="E29" s="6"/>
      <c r="F29" s="3"/>
      <c r="G29" s="3"/>
      <c r="H29" s="3"/>
    </row>
    <row r="30" spans="1:8" ht="30" x14ac:dyDescent="0.25">
      <c r="A30" s="6" t="s">
        <v>123</v>
      </c>
      <c r="B30" s="29" t="s">
        <v>92</v>
      </c>
      <c r="C30" s="31">
        <v>46296</v>
      </c>
      <c r="D30" s="31"/>
      <c r="E30" s="71" t="s">
        <v>104</v>
      </c>
      <c r="F30" s="19" t="s">
        <v>105</v>
      </c>
      <c r="G30" s="29"/>
      <c r="H30" s="30"/>
    </row>
    <row r="31" spans="1:8" ht="60" x14ac:dyDescent="0.25">
      <c r="A31" s="6" t="s">
        <v>124</v>
      </c>
      <c r="B31" s="29" t="s">
        <v>129</v>
      </c>
      <c r="C31" s="31">
        <v>46381</v>
      </c>
      <c r="D31" s="31"/>
      <c r="E31" s="72"/>
      <c r="F31" s="19" t="s">
        <v>130</v>
      </c>
      <c r="G31" s="29"/>
      <c r="H31" s="30"/>
    </row>
    <row r="32" spans="1:8" ht="45" x14ac:dyDescent="0.25">
      <c r="A32" s="6" t="s">
        <v>125</v>
      </c>
      <c r="B32" s="29" t="s">
        <v>90</v>
      </c>
      <c r="C32" s="31">
        <v>46382</v>
      </c>
      <c r="D32" s="31"/>
      <c r="E32" s="72"/>
      <c r="F32" s="19" t="s">
        <v>107</v>
      </c>
      <c r="G32" s="29"/>
      <c r="H32" s="30"/>
    </row>
    <row r="33" spans="1:8" ht="45" x14ac:dyDescent="0.25">
      <c r="A33" s="6" t="s">
        <v>126</v>
      </c>
      <c r="B33" s="29" t="s">
        <v>93</v>
      </c>
      <c r="C33" s="31">
        <v>46387</v>
      </c>
      <c r="D33" s="31"/>
      <c r="E33" s="73"/>
      <c r="F33" s="19" t="s">
        <v>108</v>
      </c>
      <c r="G33" s="29"/>
      <c r="H33" s="30"/>
    </row>
    <row r="34" spans="1:8" ht="46.5" customHeight="1" x14ac:dyDescent="0.25">
      <c r="A34" s="6" t="s">
        <v>131</v>
      </c>
      <c r="B34" s="64" t="s">
        <v>174</v>
      </c>
      <c r="C34" s="64"/>
      <c r="D34" s="64"/>
      <c r="E34" s="64"/>
      <c r="F34" s="64"/>
      <c r="G34" s="64"/>
      <c r="H34" s="3"/>
    </row>
    <row r="35" spans="1:8" ht="45.75" customHeight="1" x14ac:dyDescent="0.25">
      <c r="A35" s="14" t="s">
        <v>132</v>
      </c>
      <c r="B35" s="67" t="s">
        <v>142</v>
      </c>
      <c r="C35" s="68"/>
      <c r="D35" s="74"/>
      <c r="E35" s="71" t="s">
        <v>151</v>
      </c>
      <c r="F35" s="20"/>
      <c r="G35" s="20"/>
      <c r="H35" s="3"/>
    </row>
    <row r="36" spans="1:8" ht="30" x14ac:dyDescent="0.25">
      <c r="A36" s="6" t="s">
        <v>133</v>
      </c>
      <c r="B36" s="29" t="s">
        <v>144</v>
      </c>
      <c r="C36" s="31" t="s">
        <v>145</v>
      </c>
      <c r="D36" s="31" t="s">
        <v>145</v>
      </c>
      <c r="E36" s="72"/>
      <c r="F36" s="19" t="s">
        <v>184</v>
      </c>
      <c r="G36" s="20"/>
      <c r="H36" s="30"/>
    </row>
    <row r="37" spans="1:8" ht="45" x14ac:dyDescent="0.25">
      <c r="A37" s="6" t="s">
        <v>134</v>
      </c>
      <c r="B37" s="29" t="s">
        <v>146</v>
      </c>
      <c r="C37" s="31" t="s">
        <v>145</v>
      </c>
      <c r="D37" s="31" t="s">
        <v>145</v>
      </c>
      <c r="E37" s="72"/>
      <c r="F37" s="19" t="s">
        <v>175</v>
      </c>
      <c r="G37" s="20"/>
      <c r="H37" s="30"/>
    </row>
    <row r="38" spans="1:8" ht="30" x14ac:dyDescent="0.25">
      <c r="A38" s="6" t="s">
        <v>135</v>
      </c>
      <c r="B38" s="29" t="s">
        <v>147</v>
      </c>
      <c r="C38" s="31" t="s">
        <v>148</v>
      </c>
      <c r="D38" s="31" t="s">
        <v>148</v>
      </c>
      <c r="E38" s="72"/>
      <c r="F38" s="19" t="s">
        <v>176</v>
      </c>
      <c r="G38" s="20"/>
      <c r="H38" s="30"/>
    </row>
    <row r="39" spans="1:8" ht="30" x14ac:dyDescent="0.25">
      <c r="A39" s="6" t="s">
        <v>136</v>
      </c>
      <c r="B39" s="29" t="s">
        <v>149</v>
      </c>
      <c r="C39" s="31" t="s">
        <v>150</v>
      </c>
      <c r="D39" s="31" t="s">
        <v>150</v>
      </c>
      <c r="E39" s="72"/>
      <c r="F39" s="19" t="s">
        <v>178</v>
      </c>
      <c r="G39" s="20"/>
      <c r="H39" s="30"/>
    </row>
    <row r="40" spans="1:8" ht="48" customHeight="1" x14ac:dyDescent="0.25">
      <c r="A40" s="14" t="s">
        <v>137</v>
      </c>
      <c r="B40" s="75" t="s">
        <v>143</v>
      </c>
      <c r="C40" s="76"/>
      <c r="D40" s="77"/>
      <c r="E40" s="72"/>
      <c r="F40" s="3"/>
      <c r="G40" s="3"/>
      <c r="H40" s="3"/>
    </row>
    <row r="41" spans="1:8" ht="75" x14ac:dyDescent="0.25">
      <c r="A41" s="6" t="s">
        <v>138</v>
      </c>
      <c r="B41" s="29" t="s">
        <v>152</v>
      </c>
      <c r="C41" s="51">
        <v>46327</v>
      </c>
      <c r="D41" s="42"/>
      <c r="E41" s="72"/>
      <c r="F41" s="19" t="s">
        <v>177</v>
      </c>
      <c r="G41" s="3"/>
      <c r="H41" s="30"/>
    </row>
    <row r="42" spans="1:8" ht="30" x14ac:dyDescent="0.25">
      <c r="A42" s="6" t="s">
        <v>139</v>
      </c>
      <c r="B42" s="29" t="s">
        <v>92</v>
      </c>
      <c r="C42" s="51">
        <v>46327</v>
      </c>
      <c r="D42" s="42"/>
      <c r="E42" s="72"/>
      <c r="F42" s="19" t="s">
        <v>105</v>
      </c>
      <c r="G42" s="3"/>
      <c r="H42" s="30"/>
    </row>
    <row r="43" spans="1:8" ht="30" x14ac:dyDescent="0.25">
      <c r="A43" s="6" t="s">
        <v>140</v>
      </c>
      <c r="B43" s="29" t="s">
        <v>153</v>
      </c>
      <c r="C43" s="51">
        <v>46357</v>
      </c>
      <c r="D43" s="42"/>
      <c r="E43" s="72"/>
      <c r="F43" s="19" t="s">
        <v>190</v>
      </c>
      <c r="G43" s="3"/>
      <c r="H43" s="30"/>
    </row>
    <row r="44" spans="1:8" ht="30" x14ac:dyDescent="0.25">
      <c r="A44" s="6" t="s">
        <v>141</v>
      </c>
      <c r="B44" s="29" t="s">
        <v>154</v>
      </c>
      <c r="C44" s="51">
        <v>46366</v>
      </c>
      <c r="D44" s="42"/>
      <c r="E44" s="73"/>
      <c r="F44" s="19" t="s">
        <v>155</v>
      </c>
      <c r="G44" s="3"/>
      <c r="H44" s="30"/>
    </row>
    <row r="45" spans="1:8" ht="15.75" customHeight="1" x14ac:dyDescent="0.25">
      <c r="A45" s="9"/>
      <c r="B45" s="8"/>
      <c r="C45" s="4"/>
      <c r="D45" s="4"/>
      <c r="E45" s="4"/>
    </row>
    <row r="46" spans="1:8" x14ac:dyDescent="0.25">
      <c r="B46" s="8"/>
      <c r="C46" s="4"/>
      <c r="D46" s="4"/>
      <c r="E46" s="4"/>
    </row>
    <row r="47" spans="1:8" x14ac:dyDescent="0.25">
      <c r="A47" s="4"/>
      <c r="B47" s="8"/>
      <c r="C47" s="4"/>
      <c r="D47" s="4"/>
      <c r="E47" s="4"/>
    </row>
    <row r="48" spans="1:8" x14ac:dyDescent="0.25">
      <c r="A48" s="4"/>
      <c r="B48" s="8"/>
      <c r="C48" s="4"/>
      <c r="D48" s="4"/>
      <c r="E48" s="4"/>
    </row>
    <row r="49" spans="1:7" ht="60" x14ac:dyDescent="0.25">
      <c r="A49" s="4"/>
      <c r="B49" s="8"/>
      <c r="C49" s="4"/>
      <c r="D49" s="4"/>
      <c r="E49" s="4"/>
      <c r="G49" s="16" t="s">
        <v>54</v>
      </c>
    </row>
    <row r="50" spans="1:7" x14ac:dyDescent="0.25">
      <c r="A50" s="4"/>
      <c r="B50" s="8"/>
      <c r="C50" s="4"/>
      <c r="D50" s="4"/>
      <c r="E50" s="4"/>
    </row>
    <row r="51" spans="1:7" x14ac:dyDescent="0.25">
      <c r="A51" s="4"/>
      <c r="B51" s="8"/>
      <c r="C51" s="4"/>
      <c r="D51" s="4"/>
      <c r="E51" s="4"/>
    </row>
    <row r="52" spans="1:7" x14ac:dyDescent="0.25">
      <c r="A52" s="9"/>
      <c r="B52" s="8"/>
      <c r="C52" s="4"/>
      <c r="D52" s="4"/>
      <c r="E52" s="4"/>
    </row>
    <row r="53" spans="1:7" x14ac:dyDescent="0.25">
      <c r="B53" s="8"/>
      <c r="C53" s="4"/>
      <c r="D53" s="4"/>
      <c r="E53" s="4"/>
    </row>
    <row r="54" spans="1:7" x14ac:dyDescent="0.25">
      <c r="A54" s="4"/>
      <c r="B54" s="8"/>
      <c r="C54" s="4"/>
      <c r="D54" s="4"/>
      <c r="E54" s="4"/>
    </row>
    <row r="55" spans="1:7" x14ac:dyDescent="0.25">
      <c r="A55" s="4"/>
      <c r="B55" s="8"/>
      <c r="C55" s="4"/>
      <c r="D55" s="4"/>
      <c r="E55" s="4"/>
    </row>
  </sheetData>
  <mergeCells count="18">
    <mergeCell ref="B28:G28"/>
    <mergeCell ref="B29:D29"/>
    <mergeCell ref="E30:E33"/>
    <mergeCell ref="B34:G34"/>
    <mergeCell ref="B35:D35"/>
    <mergeCell ref="E35:E44"/>
    <mergeCell ref="B40:D40"/>
    <mergeCell ref="B17:D17"/>
    <mergeCell ref="E18:E21"/>
    <mergeCell ref="B22:G22"/>
    <mergeCell ref="B23:D23"/>
    <mergeCell ref="E24:E27"/>
    <mergeCell ref="B5:G5"/>
    <mergeCell ref="A1:H1"/>
    <mergeCell ref="B16:G16"/>
    <mergeCell ref="E6:E15"/>
    <mergeCell ref="B6:D6"/>
    <mergeCell ref="B11:D11"/>
  </mergeCells>
  <pageMargins left="0.7" right="0.7" top="0.75" bottom="0.75" header="0.3" footer="0.3"/>
  <pageSetup paperSize="9" scale="3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29"/>
  <sheetViews>
    <sheetView view="pageBreakPreview" zoomScaleNormal="100" zoomScaleSheetLayoutView="100" workbookViewId="0">
      <selection activeCell="B14" sqref="B14"/>
    </sheetView>
  </sheetViews>
  <sheetFormatPr defaultRowHeight="15" x14ac:dyDescent="0.25"/>
  <cols>
    <col min="2" max="2" width="10.28515625" bestFit="1" customWidth="1"/>
  </cols>
  <sheetData>
    <row r="2" spans="1:55" ht="48" customHeight="1" x14ac:dyDescent="0.25">
      <c r="A2" s="79" t="s">
        <v>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5" spans="1:55" x14ac:dyDescent="0.25">
      <c r="A5" s="15" t="s">
        <v>51</v>
      </c>
      <c r="B5" s="35" t="e">
        <f>ROUND((((B14+N150)/2)*50%)+(50%*B10),2)</f>
        <v>#DIV/0!</v>
      </c>
    </row>
    <row r="6" spans="1:55" x14ac:dyDescent="0.25">
      <c r="B6" s="36"/>
    </row>
    <row r="7" spans="1:55" x14ac:dyDescent="0.25">
      <c r="B7" s="36"/>
    </row>
    <row r="8" spans="1:55" x14ac:dyDescent="0.25">
      <c r="B8" s="36"/>
    </row>
    <row r="9" spans="1:55" x14ac:dyDescent="0.25">
      <c r="B9" s="36"/>
    </row>
    <row r="10" spans="1:55" x14ac:dyDescent="0.25">
      <c r="A10" s="15" t="s">
        <v>42</v>
      </c>
      <c r="B10" s="35">
        <v>0</v>
      </c>
    </row>
    <row r="11" spans="1:55" x14ac:dyDescent="0.25">
      <c r="B11" s="36"/>
    </row>
    <row r="12" spans="1:55" x14ac:dyDescent="0.25">
      <c r="B12" s="36"/>
    </row>
    <row r="13" spans="1:55" x14ac:dyDescent="0.25">
      <c r="A13" t="s">
        <v>167</v>
      </c>
      <c r="B13" s="36"/>
    </row>
    <row r="14" spans="1:55" x14ac:dyDescent="0.25">
      <c r="A14" s="17" t="s">
        <v>66</v>
      </c>
      <c r="B14" s="35" t="e">
        <f>ROUND((80%*((B20+F20+J20)/3))+(20%*B17),2)</f>
        <v>#DIV/0!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x14ac:dyDescent="0.25">
      <c r="B15" s="36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x14ac:dyDescent="0.25">
      <c r="B16" s="36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x14ac:dyDescent="0.25">
      <c r="A17" s="17" t="s">
        <v>64</v>
      </c>
      <c r="B17" s="35">
        <f>финансы!E12</f>
        <v>19.510000000000002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x14ac:dyDescent="0.25"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x14ac:dyDescent="0.25"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36" customFormat="1" ht="72" customHeight="1" x14ac:dyDescent="0.25">
      <c r="A20" s="34" t="s">
        <v>55</v>
      </c>
      <c r="B20" s="35">
        <f>(70%*B28)+(30%*B25)</f>
        <v>30</v>
      </c>
      <c r="C20" s="78" t="s">
        <v>162</v>
      </c>
      <c r="D20" s="78"/>
      <c r="E20" s="34" t="s">
        <v>56</v>
      </c>
      <c r="F20" s="35" t="e">
        <f>(70%*F28)+(30%*F25)</f>
        <v>#DIV/0!</v>
      </c>
      <c r="G20" s="78" t="s">
        <v>163</v>
      </c>
      <c r="H20" s="78"/>
      <c r="I20" s="34" t="s">
        <v>57</v>
      </c>
      <c r="J20" s="35" t="e">
        <f>(70%*J28)+(30%*J25)</f>
        <v>#DIV/0!</v>
      </c>
      <c r="K20" s="78" t="s">
        <v>164</v>
      </c>
      <c r="L20" s="78"/>
      <c r="M20" s="34" t="s">
        <v>160</v>
      </c>
      <c r="N20" s="35" t="e">
        <f>(70%*N28)+(30%*N25)</f>
        <v>#DIV/0!</v>
      </c>
      <c r="O20" s="78" t="s">
        <v>165</v>
      </c>
      <c r="P20" s="78"/>
      <c r="Q20" s="34" t="s">
        <v>161</v>
      </c>
      <c r="R20" s="35" t="e">
        <f>(70%*R28)+(30%*R25)</f>
        <v>#DIV/0!</v>
      </c>
      <c r="S20" s="78" t="s">
        <v>166</v>
      </c>
      <c r="T20" s="78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x14ac:dyDescent="0.25"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x14ac:dyDescent="0.25"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x14ac:dyDescent="0.25"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x14ac:dyDescent="0.25"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x14ac:dyDescent="0.25">
      <c r="A25" s="15" t="s">
        <v>62</v>
      </c>
      <c r="B25" s="37">
        <f>COUNTIF('контрольные точки, мероприятия'!H7:H15,"+")/COUNTA('контрольные точки, мероприятия'!H7:H15)*100</f>
        <v>100</v>
      </c>
      <c r="E25" s="15" t="s">
        <v>58</v>
      </c>
      <c r="F25" s="37" t="e">
        <f>COUNTIF('контрольные точки, мероприятия'!H18:H21,"+")/COUNTA('контрольные точки, мероприятия'!H18:H21)*100</f>
        <v>#DIV/0!</v>
      </c>
      <c r="I25" s="15" t="s">
        <v>60</v>
      </c>
      <c r="J25" s="37" t="e">
        <f>COUNTIF('контрольные точки, мероприятия'!H24:H27,"+")/COUNTA('контрольные точки, мероприятия'!H24:H27)*100</f>
        <v>#DIV/0!</v>
      </c>
      <c r="M25" s="15" t="s">
        <v>156</v>
      </c>
      <c r="N25" s="37" t="e">
        <f>COUNTIF('контрольные точки, мероприятия'!H30:H33,"+")/COUNTA('контрольные точки, мероприятия'!H30:H33)*100</f>
        <v>#DIV/0!</v>
      </c>
      <c r="Q25" s="15" t="s">
        <v>157</v>
      </c>
      <c r="R25" s="37" t="e">
        <f>COUNTIF('контрольные точки, мероприятия'!H36:H44,"+")/COUNTA('контрольные точки, мероприятия'!H36:H44)*100</f>
        <v>#DIV/0!</v>
      </c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x14ac:dyDescent="0.25">
      <c r="B26" s="36"/>
      <c r="F26" s="36"/>
      <c r="N26" s="36"/>
      <c r="R26" s="36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x14ac:dyDescent="0.25">
      <c r="B27" s="36"/>
      <c r="F27" s="36"/>
      <c r="N27" s="36"/>
      <c r="R27" s="36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x14ac:dyDescent="0.25">
      <c r="A28" s="15" t="s">
        <v>63</v>
      </c>
      <c r="B28" s="35">
        <f>показатели!P16</f>
        <v>0</v>
      </c>
      <c r="E28" s="15" t="s">
        <v>59</v>
      </c>
      <c r="F28" s="35">
        <f>показатели!P22</f>
        <v>0</v>
      </c>
      <c r="I28" s="15" t="s">
        <v>61</v>
      </c>
      <c r="J28" s="32">
        <f>показатели!P25</f>
        <v>0</v>
      </c>
      <c r="M28" s="15" t="s">
        <v>158</v>
      </c>
      <c r="N28" s="35">
        <f>показатели!P19</f>
        <v>0</v>
      </c>
      <c r="Q28" s="15" t="s">
        <v>159</v>
      </c>
      <c r="R28" s="35">
        <f>(показатели!P28+показатели!P31)/2</f>
        <v>0</v>
      </c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55" x14ac:dyDescent="0.25">
      <c r="R29" s="36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</sheetData>
  <mergeCells count="6">
    <mergeCell ref="S20:T20"/>
    <mergeCell ref="A2:R2"/>
    <mergeCell ref="C20:D20"/>
    <mergeCell ref="G20:H20"/>
    <mergeCell ref="K20:L20"/>
    <mergeCell ref="O20:P20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финансы</vt:lpstr>
      <vt:lpstr>показатели</vt:lpstr>
      <vt:lpstr>контрольные точки, мероприятия</vt:lpstr>
      <vt:lpstr>Оценка</vt:lpstr>
      <vt:lpstr>финансы!Область_печати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Лифшиц Ирина Андреевна</cp:lastModifiedBy>
  <dcterms:created xsi:type="dcterms:W3CDTF">2026-01-29T12:13:31Z</dcterms:created>
  <dcterms:modified xsi:type="dcterms:W3CDTF">2026-04-28T06:30:20Z</dcterms:modified>
</cp:coreProperties>
</file>