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финансы общие" sheetId="1" state="visible" r:id="rId2"/>
    <sheet name="индикаторы общие" sheetId="2" state="hidden" r:id="rId3"/>
    <sheet name="показатели УГХ" sheetId="3" state="visible" r:id="rId4"/>
    <sheet name="контрольные точки, мероприятия " sheetId="4" state="visible" r:id="rId5"/>
    <sheet name="показатели УПРСНТ" sheetId="5" state="visible" r:id="rId6"/>
    <sheet name="контрольные точки, мероприяти У" sheetId="6" state="visible" r:id="rId7"/>
    <sheet name="показатели УАГиЗО" sheetId="7" state="visible" r:id="rId8"/>
    <sheet name="контрольные точки, мероприяти-1" sheetId="8" state="visible" r:id="rId9"/>
    <sheet name="Оценка" sheetId="9" state="hidden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<sst xmlns="http://schemas.openxmlformats.org/spreadsheetml/2006/main" count="794" uniqueCount="406">
  <si>
    <r>
      <rPr>
        <sz val="9"/>
        <color rgb="FF000000"/>
        <rFont val="Times New Roman"/>
        <family val="0"/>
        <charset val="1"/>
      </rPr>
      <t xml:space="preserve">                           </t>
    </r>
    <r>
      <rPr>
        <sz val="12"/>
        <rFont val="Times New Roman"/>
        <family val="1"/>
        <charset val="204"/>
      </rPr>
      <t xml:space="preserve">МОНИТОРИНГ РЕАЛИЗАЦИИ МУНИЦИПАЛЬНОЙ ПРОГРАММЫ (КВАРТАЛЬНАЯ)</t>
    </r>
  </si>
  <si>
    <r>
      <rPr>
        <b val="true"/>
        <sz val="9"/>
        <color rgb="FF000000"/>
        <rFont val="Times New Roman"/>
        <family val="0"/>
        <charset val="1"/>
      </rPr>
      <t xml:space="preserve">                            За_</t>
    </r>
    <r>
      <rPr>
        <b val="true"/>
        <u val="single"/>
        <sz val="10"/>
        <rFont val="Times New Roman"/>
        <family val="1"/>
        <charset val="204"/>
      </rPr>
      <t xml:space="preserve"> </t>
    </r>
    <r>
      <rPr>
        <b val="true"/>
        <u val="single"/>
        <sz val="10"/>
        <color rgb="FF000000"/>
        <rFont val="Times New Roman"/>
        <family val="1"/>
        <charset val="204"/>
      </rPr>
      <t xml:space="preserve">I квартал</t>
    </r>
    <r>
      <rPr>
        <b val="true"/>
        <u val="single"/>
        <sz val="10"/>
        <rFont val="Times New Roman"/>
        <family val="1"/>
        <charset val="204"/>
      </rPr>
      <t xml:space="preserve">  2026 года </t>
    </r>
  </si>
  <si>
    <t xml:space="preserve">                             (отчетный период)</t>
  </si>
  <si>
    <r>
      <rPr>
        <sz val="11"/>
        <color rgb="FF000000"/>
        <rFont val="Times New Roman"/>
        <family val="1"/>
        <charset val="204"/>
      </rPr>
      <t xml:space="preserve">Наименование муниципальной программы     «</t>
    </r>
    <r>
      <rPr>
        <b val="true"/>
        <u val="single"/>
        <sz val="12"/>
        <rFont val="Times New Roman"/>
        <family val="1"/>
        <charset val="204"/>
      </rPr>
      <t xml:space="preserve">Муниципальная программа </t>
    </r>
    <r>
      <rPr>
        <b val="true"/>
        <u val="single"/>
        <sz val="12"/>
        <color rgb="FF000000"/>
        <rFont val="Times New Roman"/>
        <family val="1"/>
        <charset val="204"/>
      </rPr>
      <t xml:space="preserve">городского округа  города Калуги Калужской области</t>
    </r>
    <r>
      <rPr>
        <b val="true"/>
        <u val="single"/>
        <sz val="12"/>
        <rFont val="Times New Roman"/>
        <family val="1"/>
        <charset val="204"/>
      </rPr>
      <t xml:space="preserve"> «Развитие транспортной системы»</t>
    </r>
  </si>
  <si>
    <r>
      <rPr>
        <sz val="11"/>
        <color rgb="FF000000"/>
        <rFont val="Times New Roman"/>
        <family val="1"/>
        <charset val="204"/>
      </rPr>
      <t xml:space="preserve">Ответственный исполнитель муниципальной программы </t>
    </r>
    <r>
      <rPr>
        <b val="true"/>
        <u val="single"/>
        <sz val="10"/>
        <rFont val="Times New Roman"/>
        <family val="1"/>
        <charset val="204"/>
      </rPr>
      <t xml:space="preserve">Управление городского хозяйства города Калуги</t>
    </r>
  </si>
  <si>
    <t xml:space="preserve">Наименование муниципальной программы, направления муниципальной программы и источника финансового обеспечения</t>
  </si>
  <si>
    <t xml:space="preserve">Объем финансового обеспечения, тыс. рублей</t>
  </si>
  <si>
    <t xml:space="preserve">Исполнение, тыс. рублей</t>
  </si>
  <si>
    <t xml:space="preserve">Процент исполнения, (4) / (3) x 100</t>
  </si>
  <si>
    <t xml:space="preserve">Комментарий &lt;1&gt;</t>
  </si>
  <si>
    <r>
      <rPr>
        <sz val="11"/>
        <color rgb="FF000000"/>
        <rFont val="Times New Roman"/>
        <family val="1"/>
        <charset val="204"/>
      </rPr>
      <t xml:space="preserve">Предусмотрено программой/направлением </t>
    </r>
    <r>
      <rPr>
        <sz val="10"/>
        <rFont val="Times New Roman"/>
        <family val="1"/>
        <charset val="204"/>
      </rPr>
      <t xml:space="preserve">(постановление от 25.02.2026 №95-п) по состоянию  на 01.01.2026</t>
    </r>
  </si>
  <si>
    <t xml:space="preserve">Сводная бюджетная роспись на 31.03.2026</t>
  </si>
  <si>
    <t xml:space="preserve">Кассовое исполнение на 31.03.2026</t>
  </si>
  <si>
    <r>
      <rPr>
        <b val="true"/>
        <sz val="11"/>
        <rFont val="Times New Roman"/>
        <family val="1"/>
        <charset val="1"/>
      </rPr>
      <t xml:space="preserve">Муниципальная программа </t>
    </r>
    <r>
      <rPr>
        <b val="true"/>
        <sz val="11"/>
        <color rgb="FF000000"/>
        <rFont val="Times New Roman"/>
        <family val="1"/>
        <charset val="1"/>
      </rPr>
      <t xml:space="preserve">городского округа  города Калуги Калужской области</t>
    </r>
    <r>
      <rPr>
        <b val="true"/>
        <sz val="11"/>
        <rFont val="Times New Roman"/>
        <family val="1"/>
        <charset val="1"/>
      </rPr>
      <t xml:space="preserve"> «Развитие транспортной системы» (всего), в том числе</t>
    </r>
    <r>
      <rPr>
        <sz val="11"/>
        <rFont val="Times New Roman"/>
        <family val="1"/>
        <charset val="1"/>
      </rPr>
      <t xml:space="preserve">:</t>
    </r>
  </si>
  <si>
    <t xml:space="preserve">Не представлены акты выполненных работ</t>
  </si>
  <si>
    <t xml:space="preserve">средства федерального бюджета</t>
  </si>
  <si>
    <t xml:space="preserve">средства областного бюджета</t>
  </si>
  <si>
    <t xml:space="preserve">средства бюджета городского округа города Калуги Калужской области</t>
  </si>
  <si>
    <t xml:space="preserve">иные источники &lt;2&gt;</t>
  </si>
  <si>
    <r>
      <rPr>
        <b val="true"/>
        <sz val="11"/>
        <rFont val="Times New Roman"/>
        <family val="1"/>
        <charset val="1"/>
      </rPr>
      <t xml:space="preserve">направление «Национальная экономика» соисполнитель - </t>
    </r>
    <r>
      <rPr>
        <b val="true"/>
        <sz val="11"/>
        <color rgb="FF000000"/>
        <rFont val="Times New Roman"/>
        <family val="1"/>
        <charset val="1"/>
      </rPr>
      <t xml:space="preserve">управление по работе с населением на территориях</t>
    </r>
  </si>
  <si>
    <t xml:space="preserve">Соисполнитель 1</t>
  </si>
  <si>
    <r>
      <rPr>
        <b val="true"/>
        <sz val="11"/>
        <rFont val="Times New Roman"/>
        <family val="1"/>
        <charset val="1"/>
      </rPr>
      <t xml:space="preserve">Комплекс процессных мероприятий «</t>
    </r>
    <r>
      <rPr>
        <b val="true"/>
        <sz val="11"/>
        <color rgb="FF000000"/>
        <rFont val="Times New Roman"/>
        <family val="1"/>
        <charset val="1"/>
      </rPr>
      <t xml:space="preserve">Содержание автомобильных дорог общего пользования местного значения»</t>
    </r>
  </si>
  <si>
    <t xml:space="preserve">направление «Национальная экономика»   ответственный исполнитель - управление городского хозяйства города Калуги</t>
  </si>
  <si>
    <t xml:space="preserve">Ответственный исполнитель</t>
  </si>
  <si>
    <t xml:space="preserve">Комплекс процессных мероприятий «Организация транспортного обслуживания населения»</t>
  </si>
  <si>
    <t xml:space="preserve">Комплекс процессных мероприятий «Совершенствование и развитие транспортного обслуживания населения»</t>
  </si>
  <si>
    <t xml:space="preserve">Комплекс процессных мероприятий «Содержание автомобильных дорог общего пользования местного значения»</t>
  </si>
  <si>
    <t xml:space="preserve">Комплекс процессных мероприятий «Капитальный ремонт, ремонт автомобильных дорог общего пользования местного значения</t>
  </si>
  <si>
    <t xml:space="preserve">Комплекс процессных мероприятий «Совершенствование и развитие улично-дорожной сети на территории города Калуги»</t>
  </si>
  <si>
    <t xml:space="preserve">Комплекс процессных мероприятий «Реконструкция и строительство автомобильных дорог, дорожных сооружений и элементов обустройства, автомобильных дорог общего пользования местного значения»</t>
  </si>
  <si>
    <t xml:space="preserve">Комплекс процессных мероприятий «Выполнение комплекса работ по ремонту дворовых территорий и междворовых проездов»</t>
  </si>
  <si>
    <t xml:space="preserve">Комплекс процессных мероприятий «Повышение безопасности дорожного движения»</t>
  </si>
  <si>
    <t xml:space="preserve">Комплекс процессных мероприятий « Обеспечение реализации функций казенным учреждением в сфере дорожной деятельности»</t>
  </si>
  <si>
    <r>
      <rPr>
        <b val="true"/>
        <sz val="11"/>
        <rFont val="Times New Roman"/>
        <family val="1"/>
        <charset val="204"/>
      </rPr>
      <t xml:space="preserve">направление </t>
    </r>
    <r>
      <rPr>
        <b val="true"/>
        <sz val="11"/>
        <color rgb="FF000000"/>
        <rFont val="Times New Roman"/>
        <family val="1"/>
        <charset val="204"/>
      </rPr>
      <t xml:space="preserve">«Национальная экономика» </t>
    </r>
    <r>
      <rPr>
        <b val="true"/>
        <sz val="11"/>
        <rFont val="Times New Roman"/>
        <family val="1"/>
        <charset val="204"/>
      </rPr>
      <t xml:space="preserve"> соисполнитель - </t>
    </r>
    <r>
      <rPr>
        <b val="true"/>
        <sz val="11"/>
        <color rgb="FF000000"/>
        <rFont val="Times New Roman"/>
        <family val="1"/>
        <charset val="204"/>
      </rPr>
      <t xml:space="preserve">управление архитектуры, градостроительства и земельных отношений города Калуги</t>
    </r>
  </si>
  <si>
    <t xml:space="preserve">Соисполнитель 2</t>
  </si>
  <si>
    <t xml:space="preserve">Комплекс процессных мероприятий «Капитальный ремонт, ремонт автомобильных дорог общего пользования местного значения»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</si>
  <si>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</si>
  <si>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</si>
  <si>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</si>
  <si>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 xml:space="preserve">средства  фондов  (при  наличии);  средства  физических  лиц (при наличии);</t>
  </si>
  <si>
    <t xml:space="preserve">привлеченные средства, за исключением бюджетных ассигнований (при наличии).</t>
  </si>
  <si>
    <t xml:space="preserve">...</t>
  </si>
  <si>
    <t xml:space="preserve">                Сведения о достижении значений индикаторов</t>
  </si>
  <si>
    <t xml:space="preserve">№ п/п</t>
  </si>
  <si>
    <t xml:space="preserve">Наименование индикатора</t>
  </si>
  <si>
    <t xml:space="preserve">Ед. изм.</t>
  </si>
  <si>
    <t xml:space="preserve">Значения индикатора</t>
  </si>
  <si>
    <t xml:space="preserve">Обоснование отклонений значений индикатора на конец отчетного года (при наличии)</t>
  </si>
  <si>
    <t xml:space="preserve">Год, предшествующий отчетному</t>
  </si>
  <si>
    <t xml:space="preserve">Отчетный год</t>
  </si>
  <si>
    <t xml:space="preserve">план</t>
  </si>
  <si>
    <t xml:space="preserve">факт</t>
  </si>
  <si>
    <t xml:space="preserve">итог</t>
  </si>
  <si>
    <t xml:space="preserve">Доля протяженности дорог, соответствующих нормативным требованиям, от общей протяженности дорог</t>
  </si>
  <si>
    <t xml:space="preserve">%</t>
  </si>
  <si>
    <t xml:space="preserve">68,5</t>
  </si>
  <si>
    <t xml:space="preserve">Доля протяженности дорожной сети городской агломерации «Калужская агломерация», соответствующей нормативным требованиям (г.Калуга)</t>
  </si>
  <si>
    <t xml:space="preserve">Доля перевозок пассажиров муниципальным общественным транспортом по регулируемым тарифам</t>
  </si>
  <si>
    <t xml:space="preserve">Количество дорожно-транспортных происшествий</t>
  </si>
  <si>
    <t xml:space="preserve">ед. </t>
  </si>
  <si>
    <t xml:space="preserve">Рост числа ДТП обусловлен несоблюдением Правил дорожного движения РФ участниками дорожного движения, недостаточным комплексным подходу к обучению правилам дорожного движения участников дорожного движения, начиная со школьного возраста и пропаганде культуры вождения. Также фактором влияющим на рост ДТП может быть изношенность автомобилей, в связи с ростом цен на новые</t>
  </si>
  <si>
    <t xml:space="preserve">Имп</t>
  </si>
  <si>
    <t xml:space="preserve">                    Отчет о ходе реализации направления</t>
  </si>
  <si>
    <r>
      <rPr>
        <sz val="11"/>
        <color rgb="FF000000"/>
        <rFont val="Times New Roman"/>
        <family val="1"/>
        <charset val="1"/>
      </rPr>
      <t xml:space="preserve">                 </t>
    </r>
    <r>
      <rPr>
        <u val="single"/>
        <sz val="11"/>
        <color rgb="FF000000"/>
        <rFont val="Times New Roman"/>
        <family val="1"/>
        <charset val="1"/>
      </rPr>
      <t xml:space="preserve">"Национальная экономика"</t>
    </r>
  </si>
  <si>
    <t xml:space="preserve">            Сведения об исполнении помесячного плана достижения  показателей направления в текущем году</t>
  </si>
  <si>
    <t xml:space="preserve">Показатели направления</t>
  </si>
  <si>
    <t xml:space="preserve">Единица измерения (по ОКЕИ)</t>
  </si>
  <si>
    <t xml:space="preserve">Значения по месяцам</t>
  </si>
  <si>
    <t xml:space="preserve">На конец года</t>
  </si>
  <si>
    <t xml:space="preserve">% исполнения</t>
  </si>
  <si>
    <t xml:space="preserve">янв.</t>
  </si>
  <si>
    <t xml:space="preserve">февр.</t>
  </si>
  <si>
    <t xml:space="preserve">март</t>
  </si>
  <si>
    <t xml:space="preserve">апр.</t>
  </si>
  <si>
    <t xml:space="preserve">май</t>
  </si>
  <si>
    <t xml:space="preserve">июнь</t>
  </si>
  <si>
    <t xml:space="preserve">июль</t>
  </si>
  <si>
    <t xml:space="preserve">авг.</t>
  </si>
  <si>
    <t xml:space="preserve">сент.</t>
  </si>
  <si>
    <t xml:space="preserve">окт.</t>
  </si>
  <si>
    <t xml:space="preserve">нояб.</t>
  </si>
  <si>
    <t xml:space="preserve">Протяженность дорог, соответствующих нормативным требованиям, от общей протяженности дорог</t>
  </si>
  <si>
    <t xml:space="preserve">План</t>
  </si>
  <si>
    <t xml:space="preserve">км</t>
  </si>
  <si>
    <t xml:space="preserve">Факт/прогноз</t>
  </si>
  <si>
    <t xml:space="preserve">Протяженность дорожной сети городской агломерации «Калужская агломерация», соответствующей нормативным требованиям (г.Калуга)</t>
  </si>
  <si>
    <t xml:space="preserve">Протяженность автомобильных дорог за исключением автомобильных дорог пригородной зоны</t>
  </si>
  <si>
    <t xml:space="preserve">Количество перевезенных пассажиров муниципальным общественным транспортом по регулируемым тарифам</t>
  </si>
  <si>
    <t xml:space="preserve">тыс. чел.</t>
  </si>
  <si>
    <t xml:space="preserve">Количество проверок соблюдения требований по осуществлению регулярных перевозок пассажиров</t>
  </si>
  <si>
    <t xml:space="preserve">ед.</t>
  </si>
  <si>
    <t xml:space="preserve">Объем выполненных работ по устранению деформаций (выбоин, просадок, трещин и других дефектов) асфальтобетонного покрытия дворовых территорий и междворовых проездов, расположенных в границах города Калуги</t>
  </si>
  <si>
    <t xml:space="preserve">кв.м</t>
  </si>
  <si>
    <t xml:space="preserve">Количество установленных дорожных знаков</t>
  </si>
  <si>
    <t xml:space="preserve">Количество обслуживаемых светофорных объектов</t>
  </si>
  <si>
    <t xml:space="preserve">Количество платных парковочных мест</t>
  </si>
  <si>
    <t xml:space="preserve">Псэ 1 (содерж.)</t>
  </si>
  <si>
    <t xml:space="preserve">Псэ 2 (кап.рем.)</t>
  </si>
  <si>
    <t xml:space="preserve">Псэ 3 (соверш.)</t>
  </si>
  <si>
    <t xml:space="preserve">Псэ 4 (реконстр.)</t>
  </si>
  <si>
    <t xml:space="preserve">Псэ 5 (трансп. Обсл.)</t>
  </si>
  <si>
    <t xml:space="preserve">Псэ 6 (соверш. Трансп.)</t>
  </si>
  <si>
    <t xml:space="preserve">Псэ 7 (дворовки)</t>
  </si>
  <si>
    <t xml:space="preserve">Псэ 8 (БДД)</t>
  </si>
  <si>
    <t xml:space="preserve">Псэ 9 (парковки)</t>
  </si>
  <si>
    <t xml:space="preserve">Псэ (сложить все % исполнения и разделить на количество показателей, по каждому комплексу отдельно)</t>
  </si>
  <si>
    <t xml:space="preserve">       Сведения о выполнении (достижении) мероприятий и контрольных точек</t>
  </si>
  <si>
    <t xml:space="preserve">№</t>
  </si>
  <si>
    <t xml:space="preserve">Наименование мероприятия (результата)/контрольной точки</t>
  </si>
  <si>
    <t xml:space="preserve">Плановая дата наступления контрольной точки</t>
  </si>
  <si>
    <t xml:space="preserve">Фактическая дата наступления контрольной точки</t>
  </si>
  <si>
    <t xml:space="preserve">Ответственный исполнитель (должность)</t>
  </si>
  <si>
    <t xml:space="preserve">Подтверждающий документ</t>
  </si>
  <si>
    <t xml:space="preserve">Комментарий (результаты/ проблемы, возникшие в ходе реализации мероприятия)</t>
  </si>
  <si>
    <t xml:space="preserve">Расчет ("+" достигнуто; "-" не достигнуто)</t>
  </si>
  <si>
    <t xml:space="preserve">1. </t>
  </si>
  <si>
    <t xml:space="preserve">Задача «Обеспечение круглогодичного поддержания надлежащего технического состояния автомобильных дорог общего пользования местного значения, дорожных сооружений и элементов обустройства автомобильных дорог» структурного элемента «Содержание автомобильных дорог общего пользования местного значения»</t>
  </si>
  <si>
    <t xml:space="preserve">1.1.</t>
  </si>
  <si>
    <t xml:space="preserve">Содержание автомобильных дорог, дорожных сооружений и элементов обустройства автомобильных дорог общего пользования местного значения</t>
  </si>
  <si>
    <t xml:space="preserve">1.1.1.</t>
  </si>
  <si>
    <t xml:space="preserve">Субсидия бюджетным учреждениям на финансовое обеспечение государственного (муниципального) задания на оказание государственных (муниципальных услуг (выполнение работ)</t>
  </si>
  <si>
    <t xml:space="preserve">1.1.1.1.</t>
  </si>
  <si>
    <t xml:space="preserve">Контрольная точка 1 «Утверждено распоряжение «Об утверждении муниципального  задания и финансового обеспечения  выполнения муниципального задания  с учетом расходов на содержание имущества»»</t>
  </si>
  <si>
    <t xml:space="preserve">Начальник отдела эксплуатации улично-дорожной сети комитета дорожного хозяйства; начальник отдела экономического планирования и прогнозирования, финансово-бухгалтерский отдел комитета финансов и тарифной политики</t>
  </si>
  <si>
    <t xml:space="preserve">Распоряжение об утверждении муниципального задания от 26.12.2025 № 311-03-Р</t>
  </si>
  <si>
    <t xml:space="preserve">+</t>
  </si>
  <si>
    <t xml:space="preserve">1.1.1.2.</t>
  </si>
  <si>
    <t xml:space="preserve">Контрольная точка 2 «Заключено соглашение о порядке и условиях предоставления субсидии на финансовое обеспечение выполнения муниципального задания на оказание муниципальных услуг (выполнение работ)»</t>
  </si>
  <si>
    <t xml:space="preserve">Соглашение от 26.12.2025</t>
  </si>
  <si>
    <t xml:space="preserve">1.1.1.3.</t>
  </si>
  <si>
    <t xml:space="preserve">Контрольная точка 3 «Перечисление субсидии»</t>
  </si>
  <si>
    <t xml:space="preserve">Ежемесячно</t>
  </si>
  <si>
    <t xml:space="preserve">График перечисления субсидии</t>
  </si>
  <si>
    <t xml:space="preserve">1.1.1.4.</t>
  </si>
  <si>
    <t xml:space="preserve">Контрольная точка 4 «Услуга оказана (работы выполнены)»</t>
  </si>
  <si>
    <t xml:space="preserve">Отчет об исполнении муниципального задания</t>
  </si>
  <si>
    <t xml:space="preserve">1.1.2.</t>
  </si>
  <si>
    <t xml:space="preserve">Прочая закупка товаров, работ и услуг</t>
  </si>
  <si>
    <t xml:space="preserve">1.1.2.1</t>
  </si>
  <si>
    <t xml:space="preserve">Контрольная точка 1 «Закупка включена в план-график закупок (работ, услуг)»</t>
  </si>
  <si>
    <t xml:space="preserve">Начальник отдела контрактной службы, начальник  финансово-бухгалтерского отдела комитета финансов и тарифной политики; начальник отдела эксплуатации улично-дорожной сети комитета дорожного хозяйства</t>
  </si>
  <si>
    <t xml:space="preserve">план-график закупок (работ, услуг)</t>
  </si>
  <si>
    <t xml:space="preserve">1.1.2.2</t>
  </si>
  <si>
    <t xml:space="preserve">Контрольная точка 2 «Заключены муниципальные контракты»</t>
  </si>
  <si>
    <t xml:space="preserve">01.04.2026
</t>
  </si>
  <si>
    <t xml:space="preserve">муниципальный контракт</t>
  </si>
  <si>
    <t xml:space="preserve">1.1.2.3</t>
  </si>
  <si>
    <t xml:space="preserve">Контрольная точка 3 «Приемка выполненных работ, оказанных услуг в рамках заключенных муниципальных контрактов»</t>
  </si>
  <si>
    <t xml:space="preserve">акт выполненных работ</t>
  </si>
  <si>
    <t xml:space="preserve">1.1.2.4.</t>
  </si>
  <si>
    <t xml:space="preserve">Контрольная точка 4 «Оплата выполненных работ, оказанных услуг по муниципальным контрактам»</t>
  </si>
  <si>
    <t xml:space="preserve">платежное поручение</t>
  </si>
  <si>
    <t xml:space="preserve">2.</t>
  </si>
  <si>
    <t xml:space="preserve">Задача «Проведение комплекса работ по восстановлению транспортно-эксплуатационных характеристик автомобильных дорог» структурного элемента «Капитальный ремонт, ремонт автомобильных дорог общего пользования местного значения»</t>
  </si>
  <si>
    <t xml:space="preserve">2.1.</t>
  </si>
  <si>
    <t xml:space="preserve">Мероприятие «Ремонт тротуаров и автомобильных дорог общего пользования местного значения»</t>
  </si>
  <si>
    <t xml:space="preserve">2.1.1.</t>
  </si>
  <si>
    <t xml:space="preserve">Контрольная точка 1 «Закупка включена в план-график закупок  (работ, услуг)»</t>
  </si>
  <si>
    <t xml:space="preserve">2.1.2.</t>
  </si>
  <si>
    <t xml:space="preserve">2.1.3.</t>
  </si>
  <si>
    <t xml:space="preserve">2.1.4.</t>
  </si>
  <si>
    <t xml:space="preserve">3.</t>
  </si>
  <si>
    <t xml:space="preserve">Задача «Обеспечение потребности в специализированной технике для обеспечения содержания улично-дорожной сети города Калуги в соответствии с нормативными требованиями к транспортно-эксплуатационному состоянию» структурного элемента «Совершенствование и развитие улично-дорожной сети на территории города Калуги»</t>
  </si>
  <si>
    <t xml:space="preserve">3.1.</t>
  </si>
  <si>
    <t xml:space="preserve">Мероприятие «Укрепление материально-технической базы учреждений в сфере дорожного хозяйства»</t>
  </si>
  <si>
    <t xml:space="preserve">3.1.1.</t>
  </si>
  <si>
    <t xml:space="preserve">Контрольная точка 1 «Утвержден перечень целевых субсидий»</t>
  </si>
  <si>
    <t xml:space="preserve">Начальник отдела экономического планирования и прогнозирования, начальник финансово-бухгалтерского отдела комитета финансов и тарифной политики</t>
  </si>
  <si>
    <t xml:space="preserve">Перечень целевых субсидий</t>
  </si>
  <si>
    <t xml:space="preserve">3.1.2.</t>
  </si>
  <si>
    <t xml:space="preserve">Контрольная точка 2 «Заключено соглашения о предоставлении субсидии на иные цели муниципальным бюджетным и автономным учреждениям из бюджета городского округа города Калуги Калужской области»</t>
  </si>
  <si>
    <t xml:space="preserve">Соглашение от 30.01.2026</t>
  </si>
  <si>
    <t xml:space="preserve">3.1.3.</t>
  </si>
  <si>
    <t xml:space="preserve">Контрольная точка 3 «Перечислена субсидия»</t>
  </si>
  <si>
    <t xml:space="preserve">график перечисления субсидии</t>
  </si>
  <si>
    <t xml:space="preserve">3.1.4.</t>
  </si>
  <si>
    <t xml:space="preserve">отчеты</t>
  </si>
  <si>
    <t xml:space="preserve">3.2.</t>
  </si>
  <si>
    <t xml:space="preserve">Мероприятие «Капитальные, текущие ремонты зданий, помещений учреждений в сфере дорожного хозяйства, благоустройство территорий»</t>
  </si>
  <si>
    <t xml:space="preserve">3.2.1.</t>
  </si>
  <si>
    <t xml:space="preserve">3.2.2.</t>
  </si>
  <si>
    <t xml:space="preserve">3.2.3.</t>
  </si>
  <si>
    <t xml:space="preserve">07-07-30.09.2025</t>
  </si>
  <si>
    <t xml:space="preserve"> график перечисления субсидии</t>
  </si>
  <si>
    <t xml:space="preserve">3.2.4.</t>
  </si>
  <si>
    <t xml:space="preserve">4.</t>
  </si>
  <si>
    <t xml:space="preserve">Задача «Проведение комплекса работ по восстановлению транспортно-эксплуатационных характеристик автомобильных дорог» структурного элемента «Реконструкция и строительство автомобильных дорог, дорожных сооружений и элементов обустройства, автомобильных дорог общего пользования местного значения»</t>
  </si>
  <si>
    <t xml:space="preserve">4.1.</t>
  </si>
  <si>
    <t xml:space="preserve">Мероприятие «Оказание государственной поддержки органам местного самоуправления на мероприятия по дорожному хозяйству в рамках муниципальных дорожных фондов»</t>
  </si>
  <si>
    <t xml:space="preserve">4.1.1.</t>
  </si>
  <si>
    <t xml:space="preserve">Контрольная точка 2 «Заключено соглашение о предоставлении из бюджета городского округа города Калуги Калужской области субсидии МБУ «СМЭУ» на осуществление капитальных вложений»</t>
  </si>
  <si>
    <t xml:space="preserve">4.1.3.</t>
  </si>
  <si>
    <t xml:space="preserve">4.1.4.</t>
  </si>
  <si>
    <t xml:space="preserve">5.</t>
  </si>
  <si>
    <t xml:space="preserve">Задача «Обеспечение пассажиров регулярными перевозками на муниципальных маршрутах, а также комфортных условий для всех участников дорожного движения» структурного элемента «Организация транспортного обслуживания населения»</t>
  </si>
  <si>
    <t xml:space="preserve">5.1.</t>
  </si>
  <si>
    <t xml:space="preserve">Мероприятие «Выполнение работ, связанных с осуществлением регулярных перевозок пассажиров автомобильным и электрическим транспортом на муниципальных маршрутах»»</t>
  </si>
  <si>
    <t xml:space="preserve">5.1.1.</t>
  </si>
  <si>
    <t xml:space="preserve">Начальник отдела контрактной службы, начальник финансово-бухгалтерского отдела комитета финансов и тарифной политики; начальник отдела по безопасности дорожного движения комитета дорожного хозяйства</t>
  </si>
  <si>
    <t xml:space="preserve">5.1.2.</t>
  </si>
  <si>
    <t xml:space="preserve">5.1.3.</t>
  </si>
  <si>
    <t xml:space="preserve">ежемесячно</t>
  </si>
  <si>
    <t xml:space="preserve">5.1.4.</t>
  </si>
  <si>
    <t xml:space="preserve">5.2.</t>
  </si>
  <si>
    <t xml:space="preserve">Мероприятие «Организация диспетчерского обслуживания транспортных средств, мониторинг и управление общественным транспортом»</t>
  </si>
  <si>
    <t xml:space="preserve">5.2.1.</t>
  </si>
  <si>
    <t xml:space="preserve">Начальник отдела эксплуатации улично-дорожной сети комитета дорожного хозяйства; начальник отдела экономического планирования и прогнозирования, финансово-бухгалтерский отдел комитета финансов и тарифной политки</t>
  </si>
  <si>
    <t xml:space="preserve">5.2.2.</t>
  </si>
  <si>
    <t xml:space="preserve">5.2.3.</t>
  </si>
  <si>
    <t xml:space="preserve">5.2.4.</t>
  </si>
  <si>
    <t xml:space="preserve">6.</t>
  </si>
  <si>
    <t xml:space="preserve">Задача «Повышение качества транспортного обслуживания населения, в т.ч. маршрутами с предоставлением права льготного проезда» структурного элемента «Совершенствование и развитие транспортного обслуживания населения»</t>
  </si>
  <si>
    <t xml:space="preserve">6.1.</t>
  </si>
  <si>
    <t xml:space="preserve">Мероприятие «Услуги финансовой аренды (лизинга) для приобретения пассажирской техники»
</t>
  </si>
  <si>
    <t xml:space="preserve">6.1.1.</t>
  </si>
  <si>
    <t xml:space="preserve">Контрольная точка 1 «Заключен муниципальный контракт»</t>
  </si>
  <si>
    <t xml:space="preserve">долгосрочный контракт, действующий с 09.01.2020</t>
  </si>
  <si>
    <t xml:space="preserve">Начальник отдела по безопасности дорожного движения, начальник финансово-бухгалтерского отдела комитета финансов и тарифной политики</t>
  </si>
  <si>
    <t xml:space="preserve">6.1.2.</t>
  </si>
  <si>
    <t xml:space="preserve">Контрольная точка 2 «Представлен счет на оплату услуг»</t>
  </si>
  <si>
    <t xml:space="preserve">Счет на оплату</t>
  </si>
  <si>
    <t xml:space="preserve">6.1.3.</t>
  </si>
  <si>
    <t xml:space="preserve">Контрольная точка 3 «Подписан акт сдачи-приемки оказанных услуг»
</t>
  </si>
  <si>
    <t xml:space="preserve">6.1.4.</t>
  </si>
  <si>
    <t xml:space="preserve">Контрольная точка 4 «Услуга оказана»
</t>
  </si>
  <si>
    <t xml:space="preserve">Акт сверки</t>
  </si>
  <si>
    <t xml:space="preserve">6.2.</t>
  </si>
  <si>
    <t xml:space="preserve">Мероприятие «Предоставление субсидии на модернизацию транспортной инфраструктуры и приобретение подвижного состава для организации транспортного обслуживания населения»</t>
  </si>
  <si>
    <t xml:space="preserve">6.2.1.</t>
  </si>
  <si>
    <t xml:space="preserve">Контрольная точка 1 «Заключено соглашение о предоставлении субсидии «</t>
  </si>
  <si>
    <t xml:space="preserve">До 31.01.2026</t>
  </si>
  <si>
    <t xml:space="preserve">19.01.2026
22.01.2026</t>
  </si>
  <si>
    <t xml:space="preserve">Соглашение от 19.01.2026 № 04/08-01 и соглашение от 22.01.2026 № 04/08-03</t>
  </si>
  <si>
    <t xml:space="preserve">6.2.2.</t>
  </si>
  <si>
    <t xml:space="preserve">Контрольная точка 2 «Осуществлена оплаты лизинговых платежей согласно план-графику перечисления субсидии»</t>
  </si>
  <si>
    <t xml:space="preserve">План-график перечисления субсидии (платежное поручение)</t>
  </si>
  <si>
    <t xml:space="preserve">6.2.3.</t>
  </si>
  <si>
    <t xml:space="preserve">Контрольная точка 3 «Подготовлены реестры на предоставление субсидий»</t>
  </si>
  <si>
    <t xml:space="preserve">Реестр</t>
  </si>
  <si>
    <t xml:space="preserve">6.2.4.</t>
  </si>
  <si>
    <t xml:space="preserve">Контрольная точка 4 «Услуга оказана (субсидия перечислена)»</t>
  </si>
  <si>
    <t xml:space="preserve">6.3.</t>
  </si>
  <si>
    <t xml:space="preserve">Мероприятие «Модернизация транспортной инфраструктуры и приобретение подвижного состава для организации транспортного обслуживания населения»</t>
  </si>
  <si>
    <t xml:space="preserve">6.3.1.</t>
  </si>
  <si>
    <t xml:space="preserve">Контрольная точка 1 «Заключено соглашение о предоставлении субсидии»</t>
  </si>
  <si>
    <t xml:space="preserve">Соглашение от 17.01.2024</t>
  </si>
  <si>
    <t xml:space="preserve">6.3.2.</t>
  </si>
  <si>
    <t xml:space="preserve">Контрольная точка 2 «Заключено дополнительное соглашение к соглашению о предоставлении субсидии из бюджета Калужской области»</t>
  </si>
  <si>
    <t xml:space="preserve">Дополнительное соглашение № 3 от 02.03.2026 к соглашению от 17.01.2024</t>
  </si>
  <si>
    <t xml:space="preserve">6.3.3.</t>
  </si>
  <si>
    <t xml:space="preserve">Контрольная точка 3 «Осуществлена оплаты лизинговых платежей согласно план-графику перечисления субсидии»</t>
  </si>
  <si>
    <t xml:space="preserve">6.3.4.</t>
  </si>
  <si>
    <t xml:space="preserve">6.4.</t>
  </si>
  <si>
    <t xml:space="preserve">Мероприятие «Реализация мероприятий за счет высвобождаемых средств в результате списания задолженности по бюджетным кредитам (Реализация инфраструктурных проектов, направленных на обновление подвижного состава общественного транспорта общего пользования)»</t>
  </si>
  <si>
    <t xml:space="preserve">6.4.1.</t>
  </si>
  <si>
    <t xml:space="preserve">До 04.08.2026</t>
  </si>
  <si>
    <t xml:space="preserve">Начальник отдела по безопасности дорожного движения, начальник отдела контрактной службы</t>
  </si>
  <si>
    <t xml:space="preserve">6.4.2.</t>
  </si>
  <si>
    <t xml:space="preserve">Контрольная точка 2 «Заключен муниципальный контракт»</t>
  </si>
  <si>
    <t xml:space="preserve">До 10.09.2026</t>
  </si>
  <si>
    <t xml:space="preserve">6.4.3.</t>
  </si>
  <si>
    <t xml:space="preserve">Контрольная точка 3 «Приемка выполненных работ, оказанных услуг в рамках заключенного муниципального контракта»</t>
  </si>
  <si>
    <t xml:space="preserve">До 01.10.2026</t>
  </si>
  <si>
    <t xml:space="preserve">6.4.4.</t>
  </si>
  <si>
    <t xml:space="preserve">Контрольная точка 4 «Оплата выполненных работ, оказанных услуг по муниципальному контракту»</t>
  </si>
  <si>
    <t xml:space="preserve">От 07.10.2026</t>
  </si>
  <si>
    <t xml:space="preserve">От 07.10.2025</t>
  </si>
  <si>
    <t xml:space="preserve">7.</t>
  </si>
  <si>
    <t xml:space="preserve">Задача «Приведение в нормативное состояние дворовых территорий многоквартирных домов и междворовых проездов» структурного элемента «Благоустройство дворовых территорий и междворовых проездов на территории муниципального образования  «Город Калуга»</t>
  </si>
  <si>
    <t xml:space="preserve">7.1.</t>
  </si>
  <si>
    <t xml:space="preserve">Мероприятие «Ремонт дворовых территорий многоквартирных домов и междворовых проездов за счет бюджетных ассигнований муниципального дорожного фонда»</t>
  </si>
  <si>
    <t xml:space="preserve">7.1.1.</t>
  </si>
  <si>
    <t xml:space="preserve">Начальник отдела эксплуатации улично-дорожной сети комитета дорожного хозяйства; начальник отдела экономического планирования и прогнозирования, финансово-бухгалтерский отдел комитета финансов и тарифной политки </t>
  </si>
  <si>
    <t xml:space="preserve">7.1.2.</t>
  </si>
  <si>
    <t xml:space="preserve">Контрольная точка 2 «Заключено соглашение о порядке и условиях предоставления субсидии на финансовое обеспечение выполнения муниципального задания на оказание муниципальных услуг (выполнение работ)»
</t>
  </si>
  <si>
    <t xml:space="preserve">7.1.3.</t>
  </si>
  <si>
    <t xml:space="preserve">Контрольная точка 3 «Перечисление субсидии2</t>
  </si>
  <si>
    <t xml:space="preserve">7.1.4.</t>
  </si>
  <si>
    <t xml:space="preserve">Контрольная точка 4 «Услуга оказана (работы выполнены)»
</t>
  </si>
  <si>
    <t xml:space="preserve">8.</t>
  </si>
  <si>
    <t xml:space="preserve">Задача «Установка новых и содержание существующих технических средств организации дорожного движения» структурного элемента «Повышение безопасности дорожного движения на территории муниципального образования «Город Калуга»</t>
  </si>
  <si>
    <t xml:space="preserve">8.1.</t>
  </si>
  <si>
    <t xml:space="preserve">Финансовое обеспечение мероприятий, направленных на повышение безопасности дорожного движения</t>
  </si>
  <si>
    <t xml:space="preserve">8.1.1.</t>
  </si>
  <si>
    <t xml:space="preserve">Мероприятие «Субсидия бюджетным учреждениям на финансовое обеспечение государственного (муниципального) задания на оказание государственных (муниципальных услуг (выполнение работ)»
</t>
  </si>
  <si>
    <t xml:space="preserve">8.1.1.1.</t>
  </si>
  <si>
    <t xml:space="preserve">Контрольная точка 1 «Утверждено распоряжение «Об утверждении муниципального  задания и финансового обеспечения  выполнения муниципального задания  с учетом расходов на содержание имущества»»
</t>
  </si>
  <si>
    <t xml:space="preserve">8.1.1.2</t>
  </si>
  <si>
    <t xml:space="preserve">8.1.1.3</t>
  </si>
  <si>
    <t xml:space="preserve">Контрольная точка 3 «Перечисление субсидии»
</t>
  </si>
  <si>
    <t xml:space="preserve">8.1.1.4.</t>
  </si>
  <si>
    <t xml:space="preserve">Отчет об исполнении муниципального задания </t>
  </si>
  <si>
    <t xml:space="preserve">8.1.2.</t>
  </si>
  <si>
    <t xml:space="preserve">Мероприятие «Прочая закупка товаров, работ и услуг»
</t>
  </si>
  <si>
    <t xml:space="preserve">8.1.2.1.</t>
  </si>
  <si>
    <t xml:space="preserve">Контрольная точка 1 «Закупка включена в план-график закупок (работ, услуг)»
</t>
  </si>
  <si>
    <t xml:space="preserve">утвержденный план-график закупок</t>
  </si>
  <si>
    <t xml:space="preserve">8.1.2.2.</t>
  </si>
  <si>
    <t xml:space="preserve">Контрольная точка 2 «Заключены муниципальные контракты»
</t>
  </si>
  <si>
    <t xml:space="preserve">муниципальный контракт от 27.02.2026</t>
  </si>
  <si>
    <t xml:space="preserve">8.1.2.3.</t>
  </si>
  <si>
    <t xml:space="preserve">Контрольная точка «Приемка выполненных работ, оказанных услуг в рамках заключенных муниципальных контрактов»</t>
  </si>
  <si>
    <t xml:space="preserve">8.1.2.4.</t>
  </si>
  <si>
    <t xml:space="preserve">Контрольная точка 4 «Оплата выполненных работ, оказанных услуг по муниципальным контрактам»
</t>
  </si>
  <si>
    <t xml:space="preserve">9.</t>
  </si>
  <si>
    <t xml:space="preserve">Задача «Увеличение свободных парковочных мест» структурного элемента «Обеспечение реализации функций казенным учреждением в сфере дорожной деятельности»</t>
  </si>
  <si>
    <t xml:space="preserve">9.1.</t>
  </si>
  <si>
    <t xml:space="preserve">Мероприятие «Расходы на обеспечение деятельности муниципального казенного учреждения «Служба единого заказа городского хозяйства»»</t>
  </si>
  <si>
    <t xml:space="preserve">не устанавливаются</t>
  </si>
  <si>
    <t xml:space="preserve">Ктсэ1 (содерж.)</t>
  </si>
  <si>
    <t xml:space="preserve">Ктсэ2 (кап.рем)</t>
  </si>
  <si>
    <t xml:space="preserve">Ктсэ3 (соверш)</t>
  </si>
  <si>
    <t xml:space="preserve">Ктсэ4 (реконстр)</t>
  </si>
  <si>
    <t xml:space="preserve">Ктсэ5 (трансп)</t>
  </si>
  <si>
    <t xml:space="preserve">Ктсэ6 (соверш трансп)</t>
  </si>
  <si>
    <t xml:space="preserve">Ктсэ7 (двор)</t>
  </si>
  <si>
    <t xml:space="preserve">Ктсэ8 (бдд)</t>
  </si>
  <si>
    <t xml:space="preserve">Ктсэ9 (парковки)</t>
  </si>
  <si>
    <t xml:space="preserve">Ктсэ( количество "+"/(количество всего"+"и"-") по каждому комплексу отдельно</t>
  </si>
  <si>
    <r>
      <rPr>
        <sz val="11"/>
        <color rgb="FF000000"/>
        <rFont val="Times New Roman"/>
        <family val="1"/>
        <charset val="1"/>
      </rPr>
      <t xml:space="preserve">                 "</t>
    </r>
    <r>
      <rPr>
        <u val="single"/>
        <sz val="11"/>
        <color rgb="FF000000"/>
        <rFont val="Times New Roman"/>
        <family val="1"/>
        <charset val="1"/>
      </rPr>
      <t xml:space="preserve">Национальная экономика</t>
    </r>
    <r>
      <rPr>
        <sz val="11"/>
        <color rgb="FF000000"/>
        <rFont val="Times New Roman"/>
        <family val="1"/>
        <charset val="1"/>
      </rPr>
      <t xml:space="preserve">" соисполнитель — управление по работе с населением на территориях</t>
    </r>
  </si>
  <si>
    <t xml:space="preserve">Протяженность автомобильных дорог местного значения в границах пригородной зоны городского округа города Калуги, на которых выполнены мероприятия по содержанию</t>
  </si>
  <si>
    <t xml:space="preserve">Задача «Содержание автомобильных дорог, дорожных сооружений и элементов обустройства автомобильных дорог общего пользования местного значения пригородной зоны» структурного элемента «Содержание автомобильных дорог общего пользования местного значения»</t>
  </si>
  <si>
    <t xml:space="preserve">Мероприятие "Содержание автомобильных дорог, дорожных сооружений и элементов обустройства автомобильных дорог общего пользования местного значения"</t>
  </si>
  <si>
    <t xml:space="preserve">Контрольная точка "Включение закупки в план-график закупок"</t>
  </si>
  <si>
    <t xml:space="preserve">Сатосова И.С.</t>
  </si>
  <si>
    <t xml:space="preserve">утвержденный план-график закупок (размещен в единой информационной системе zakupki.gov.ru)</t>
  </si>
  <si>
    <t xml:space="preserve">Контрольная точка  «Заключение муниципальных контрактов на период 2025-2026»</t>
  </si>
  <si>
    <t xml:space="preserve">муниципальные контракты (размещены в единой информационной системе zakupki.gov.ru)</t>
  </si>
  <si>
    <t xml:space="preserve">1.1.3.</t>
  </si>
  <si>
    <t xml:space="preserve">Контрольная точка
«Приемка выполненных работ в рамках заключенных муниципальных контрактов»</t>
  </si>
  <si>
    <t xml:space="preserve">Начальники и заместители начальников отделов Ромодановских-Шопинских, Спасских, Черносвитинских, Ольговских сельских территорий</t>
  </si>
  <si>
    <t xml:space="preserve">акты выполненных работ (размещены в единой информационной системе zakupki.gov.ru)</t>
  </si>
  <si>
    <t xml:space="preserve">1.1.4.</t>
  </si>
  <si>
    <t xml:space="preserve">Контрольная точка  «Оплата выполненных работ по муниципальным контрактам»</t>
  </si>
  <si>
    <t xml:space="preserve">Финансово-экономический отдел</t>
  </si>
  <si>
    <t xml:space="preserve">платежные поручения (размещены в единой информационной системе zakupki.gov.ru)</t>
  </si>
  <si>
    <t xml:space="preserve">                 "«Национальная экономика»  соисполнитель - управление архитектуры, градостроительства и земельных отношений города Калуги_"</t>
  </si>
  <si>
    <t xml:space="preserve">Протяженность введенных в эксплуатацию дорог, соответствующих нормативным требованиям</t>
  </si>
  <si>
    <t xml:space="preserve">
0</t>
  </si>
  <si>
    <t xml:space="preserve">Задача "Обеспечение повышения уровня безопасности и эффективности функционирования движения транспорта, повышение пропускной способности улично-дорожной сети города Калуги" структурного элемента "Реконструкция и строительство автомобильных дорог, дорожных сооружений и элементов обустройства, автомобильных дорог общего пользования местного значения"</t>
  </si>
  <si>
    <t xml:space="preserve">Мероприятие  «Капитальный ремонт, ремонт автомобильных дорог общего пользования местного значения»</t>
  </si>
  <si>
    <t xml:space="preserve">Контрольная точка  «Включение закупки в план-график закупок»</t>
  </si>
  <si>
    <t xml:space="preserve">Аналитически-договорной отдел</t>
  </si>
  <si>
    <t xml:space="preserve">Выполнение работ по капитальному ремонту дороги от ул. Платова до д.33 по Грабцевскому шоссе</t>
  </si>
  <si>
    <t xml:space="preserve">-</t>
  </si>
  <si>
    <t xml:space="preserve">Выполнение работ по капитальному ремонту автомобильной дороги по адресу: г.Калуга, д.Чижовка от д.2а до д.44</t>
  </si>
  <si>
    <t xml:space="preserve">Контрольная точка  «Заключение муниципальных контрактов на период 2024-2025»</t>
  </si>
  <si>
    <t xml:space="preserve">Мероприятие «Бюджетные инвестиции в сфере дорожного хозяйства »</t>
  </si>
  <si>
    <t xml:space="preserve">Выполнение строительно - монтажных работ по устройству объекта: «Проезд к земельным участкам индивидуальной застройки для многодетных семей по 1-й Рубиновый проезд в д. Лихун г. Калуги». Участок 2</t>
  </si>
  <si>
    <t xml:space="preserve">Выполнение работ по строительству объекта: «Проезд к земельным участкам индивидуальной застройки для многодетных семей по ул. Рубиновая в д. Лихун г. Калуги» (1 этап)</t>
  </si>
  <si>
    <t xml:space="preserve">Выполнение работ по строительству объекта: «Проезд к земельным участкам индивидуальной застройки для многодетных семей по ул. Рубиновая в д. Лихун г. Калуги» (2 этап)</t>
  </si>
  <si>
    <t xml:space="preserve">Выполнение работ по строительству объекта: "Проезд к земельным участкам индивидуальной застройки для многодетных семей по ул. Янтарная в д. Лихун городского округа города Калуги Калужской области"</t>
  </si>
  <si>
    <r>
      <rPr>
        <sz val="11"/>
        <color rgb="FF000000"/>
        <rFont val="Times New Roman"/>
        <family val="1"/>
        <charset val="1"/>
      </rPr>
      <t xml:space="preserve">Контрольная точка
</t>
    </r>
    <r>
      <rPr>
        <sz val="10"/>
        <color rgb="FF00000A"/>
        <rFont val="Times New Roman"/>
        <family val="1"/>
        <charset val="204"/>
      </rPr>
      <t xml:space="preserve"> «Оплата выполненных работ по муниципальным контрактам»</t>
    </r>
  </si>
  <si>
    <t xml:space="preserve">Ктсэ 1</t>
  </si>
  <si>
    <t xml:space="preserve">Ктсэ 2</t>
  </si>
  <si>
    <t xml:space="preserve">Оценку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</si>
  <si>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 xml:space="preserve">Оэмп</t>
  </si>
  <si>
    <t xml:space="preserve">Эн1</t>
  </si>
  <si>
    <t xml:space="preserve">Направление «Национальная экономика» управление городского хозяйства города Калуги</t>
  </si>
  <si>
    <t xml:space="preserve">Эн2</t>
  </si>
  <si>
    <t xml:space="preserve">Направление «Национальная экономика» управление по работе с населением на территориях города Калуги</t>
  </si>
  <si>
    <t xml:space="preserve">Эн3</t>
  </si>
  <si>
    <t xml:space="preserve">Направление «Национальная экономика» управление архитектуры, градостроительства и земельных отношений города Калуги</t>
  </si>
  <si>
    <t xml:space="preserve">А1</t>
  </si>
  <si>
    <t xml:space="preserve">А2</t>
  </si>
  <si>
    <t xml:space="preserve">Осэ1</t>
  </si>
  <si>
    <t xml:space="preserve">Осэ2</t>
  </si>
  <si>
    <t xml:space="preserve">Осэ3</t>
  </si>
  <si>
    <t xml:space="preserve">Осэ4</t>
  </si>
  <si>
    <t xml:space="preserve">Осэ5</t>
  </si>
  <si>
    <t xml:space="preserve">Осэ6</t>
  </si>
  <si>
    <t xml:space="preserve">Осэ7</t>
  </si>
  <si>
    <t xml:space="preserve">Осэ8</t>
  </si>
  <si>
    <t xml:space="preserve">Осэ9</t>
  </si>
  <si>
    <t xml:space="preserve">Осэ</t>
  </si>
  <si>
    <t xml:space="preserve">сэ «Содержание автомобильных дорог общего пользования местного значения»</t>
  </si>
  <si>
    <t xml:space="preserve">сэ «Капитальный ремонт, ремонт автомобильных дорог общего пользования местного значения»</t>
  </si>
  <si>
    <t xml:space="preserve">сэ «Совершенствование и развитие улично-дорожной сети на территории города Калуги»</t>
  </si>
  <si>
    <t xml:space="preserve">сэ «Реконструкция и строительство автомобильных дорог, дорожных сооружений и элементов обустройства, автомобильных дорог общего пользования местного значения»</t>
  </si>
  <si>
    <t xml:space="preserve">сэ «Организация транспортного обслуживания населения»</t>
  </si>
  <si>
    <t xml:space="preserve">сэ «Совершенствование и развитие транспортного обслуживания населения»</t>
  </si>
  <si>
    <t xml:space="preserve">сэ «Благоустройство дворовых территорий и междворовых проездов на территории муниципального образования  «Город Калуга»</t>
  </si>
  <si>
    <t xml:space="preserve">сэ «Повышение безопасности дорожного движения на территории муниципального образования «Город Калуга»</t>
  </si>
  <si>
    <t xml:space="preserve">сэ «Обеспечение реализации функций казенным учреждением в сфере дорожной деятельности»</t>
  </si>
  <si>
    <t xml:space="preserve">сэ «Капитальный ремонт,ремонт автомобильных дорог общего пользования местного значения»</t>
  </si>
  <si>
    <t xml:space="preserve">сэ «Реконструкция и строительство автомобильных дорог, дорожных сооружений и элементов обустройства, автомобильных дорог общего пользования местного значения» </t>
  </si>
  <si>
    <t xml:space="preserve">Ктсэ1</t>
  </si>
  <si>
    <t xml:space="preserve">Ктсэ2</t>
  </si>
  <si>
    <t xml:space="preserve">Ктсэ3</t>
  </si>
  <si>
    <t xml:space="preserve">Ктсэ4</t>
  </si>
  <si>
    <t xml:space="preserve">Ктсэ5</t>
  </si>
  <si>
    <t xml:space="preserve">Ктсэ6</t>
  </si>
  <si>
    <t xml:space="preserve">Ктсэ7</t>
  </si>
  <si>
    <t xml:space="preserve">Ктсэ8</t>
  </si>
  <si>
    <t xml:space="preserve">Ктсэ9</t>
  </si>
  <si>
    <t xml:space="preserve">Ктсэ</t>
  </si>
  <si>
    <t xml:space="preserve">Псэ1</t>
  </si>
  <si>
    <t xml:space="preserve">Псэ2</t>
  </si>
  <si>
    <t xml:space="preserve">Псэ3</t>
  </si>
  <si>
    <t xml:space="preserve">Псэ4</t>
  </si>
  <si>
    <t xml:space="preserve">Псэ5</t>
  </si>
  <si>
    <t xml:space="preserve">Псэ6</t>
  </si>
  <si>
    <t xml:space="preserve">Псэ7</t>
  </si>
  <si>
    <t xml:space="preserve">Псэ8</t>
  </si>
  <si>
    <t xml:space="preserve">Псэ9</t>
  </si>
  <si>
    <t xml:space="preserve">Псэ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</si>
</sst>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"/>
    <numFmt numFmtId="166" formatCode="0.0"/>
    <numFmt numFmtId="167" formatCode="#,##0.0"/>
    <numFmt numFmtId="168" formatCode="General"/>
    <numFmt numFmtId="169" formatCode="dd/mmm"/>
    <numFmt numFmtId="170" formatCode="dd/mm/yy"/>
    <numFmt numFmtId="171" formatCode="@"/>
    <numFmt numFmtId="172" formatCode="dd/mm/yyyy"/>
    <numFmt numFmtId="173" formatCode="0.00"/>
  </numFmts>
  <fonts count="2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0"/>
      <charset val="1"/>
    </font>
    <font>
      <sz val="12"/>
      <name val="Times New Roman"/>
      <family val="1"/>
      <charset val="204"/>
    </font>
    <font>
      <b val="true"/>
      <sz val="9"/>
      <color rgb="FF000000"/>
      <name val="Times New Roman"/>
      <family val="0"/>
      <charset val="1"/>
    </font>
    <font>
      <b val="true"/>
      <u val="single"/>
      <sz val="10"/>
      <name val="Times New Roman"/>
      <family val="1"/>
      <charset val="204"/>
    </font>
    <font>
      <b val="true"/>
      <u val="single"/>
      <sz val="10"/>
      <color rgb="FF000000"/>
      <name val="Times New Roman"/>
      <family val="1"/>
      <charset val="204"/>
    </font>
    <font>
      <b val="true"/>
      <u val="single"/>
      <sz val="12"/>
      <name val="Times New Roman"/>
      <family val="1"/>
      <charset val="204"/>
    </font>
    <font>
      <b val="true"/>
      <u val="single"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9"/>
      <color rgb="FF000000"/>
      <name val="Times New Roman"/>
      <family val="0"/>
      <charset val="204"/>
    </font>
    <font>
      <b val="true"/>
      <sz val="11"/>
      <name val="Times New Roman"/>
      <family val="1"/>
      <charset val="204"/>
    </font>
    <font>
      <u val="single"/>
      <sz val="11"/>
      <color rgb="FF000000"/>
      <name val="Times New Roman"/>
      <family val="1"/>
      <charset val="1"/>
    </font>
    <font>
      <sz val="10"/>
      <color rgb="FF00000A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DDDDD"/>
        <bgColor rgb="FFDAE3F3"/>
      </patternFill>
    </fill>
    <fill>
      <patternFill patternType="solid">
        <fgColor rgb="FFE2F0D9"/>
        <bgColor rgb="FFDEE6EF"/>
      </patternFill>
    </fill>
    <fill>
      <patternFill patternType="solid">
        <fgColor rgb="FFBDD7EE"/>
        <bgColor rgb="FFDAE3F3"/>
      </patternFill>
    </fill>
    <fill>
      <patternFill patternType="solid">
        <fgColor rgb="FFDEE6EF"/>
        <bgColor rgb="FFDAE3F3"/>
      </patternFill>
    </fill>
    <fill>
      <patternFill patternType="solid">
        <fgColor rgb="FFDAE3F3"/>
        <bgColor rgb="FFDEE6EF"/>
      </patternFill>
    </fill>
    <fill>
      <patternFill patternType="solid">
        <fgColor rgb="FFFFFFD7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rgb="FFDEEBF7"/>
        <bgColor rgb="FFDEE6EF"/>
      </patternFill>
    </fill>
    <fill>
      <patternFill patternType="solid">
        <fgColor rgb="FFFFDE59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6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7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7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1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1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1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0" fontId="1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0" fontId="17" fillId="0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7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1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7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1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1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7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1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DAE3F3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DDDDD"/>
      <rgbColor rgb="FF808080"/>
      <rgbColor rgb="FF9999FF"/>
      <rgbColor rgb="FF993366"/>
      <rgbColor rgb="FFFFFFD7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E2F0D9"/>
      <rgbColor rgb="FFFFFF99"/>
      <rgbColor rgb="FF99CCFF"/>
      <rgbColor rgb="FFFF99CC"/>
      <rgbColor rgb="FFCC99FF"/>
      <rgbColor rgb="FFFFDE5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79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F69" activeCellId="0" sqref="F69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8.1"/>
    <col collapsed="false" customWidth="true" hidden="false" outlineLevel="0" max="2" min="2" style="1" width="17"/>
    <col collapsed="false" customWidth="true" hidden="false" outlineLevel="0" max="3" min="3" style="1" width="12.71"/>
    <col collapsed="false" customWidth="true" hidden="false" outlineLevel="0" max="4" min="4" style="1" width="14.14"/>
    <col collapsed="false" customWidth="true" hidden="false" outlineLevel="0" max="5" min="5" style="1" width="18"/>
    <col collapsed="false" customWidth="true" hidden="false" outlineLevel="0" max="6" min="6" style="1" width="22.42"/>
    <col collapsed="false" customWidth="true" hidden="false" outlineLevel="0" max="7" min="7" style="1" width="15"/>
    <col collapsed="false" customWidth="false" hidden="false" outlineLevel="0" max="16384" min="8" style="1" width="9.14"/>
  </cols>
  <sheetData>
    <row r="2" customFormat="false" ht="15" hidden="false" customHeight="true" outlineLevel="0" collapsed="false">
      <c r="A2" s="2" t="s">
        <v>0</v>
      </c>
      <c r="B2" s="2"/>
      <c r="C2" s="2"/>
      <c r="D2" s="2"/>
      <c r="E2" s="2"/>
      <c r="F2" s="2"/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4"/>
      <c r="F4" s="4"/>
    </row>
    <row r="6" customFormat="false" ht="26.85" hidden="false" customHeight="true" outlineLevel="0" collapsed="false">
      <c r="A6" s="5" t="s">
        <v>3</v>
      </c>
      <c r="B6" s="5"/>
      <c r="C6" s="5"/>
      <c r="D6" s="5"/>
      <c r="E6" s="5"/>
      <c r="F6" s="5"/>
    </row>
    <row r="7" customFormat="false" ht="15" hidden="false" customHeight="false" outlineLevel="0" collapsed="false">
      <c r="A7" s="6"/>
      <c r="B7" s="7"/>
      <c r="C7" s="7"/>
      <c r="D7" s="7"/>
      <c r="E7" s="7"/>
      <c r="F7" s="7"/>
    </row>
    <row r="8" customFormat="false" ht="15" hidden="false" customHeight="false" outlineLevel="0" collapsed="false">
      <c r="A8" s="6" t="s">
        <v>4</v>
      </c>
      <c r="B8" s="6"/>
      <c r="C8" s="6"/>
      <c r="D8" s="6"/>
      <c r="E8" s="6"/>
      <c r="F8" s="6"/>
    </row>
    <row r="10" customFormat="false" ht="69" hidden="false" customHeight="true" outlineLevel="0" collapsed="false">
      <c r="A10" s="8" t="s">
        <v>5</v>
      </c>
      <c r="B10" s="8" t="s">
        <v>6</v>
      </c>
      <c r="C10" s="8"/>
      <c r="D10" s="8" t="s">
        <v>7</v>
      </c>
      <c r="E10" s="8" t="s">
        <v>8</v>
      </c>
      <c r="F10" s="8" t="s">
        <v>9</v>
      </c>
    </row>
    <row r="11" customFormat="false" ht="82.05" hidden="false" customHeight="false" outlineLevel="0" collapsed="false">
      <c r="A11" s="8"/>
      <c r="B11" s="8" t="s">
        <v>10</v>
      </c>
      <c r="C11" s="8" t="s">
        <v>11</v>
      </c>
      <c r="D11" s="8" t="s">
        <v>12</v>
      </c>
      <c r="E11" s="8"/>
      <c r="F11" s="8"/>
    </row>
    <row r="12" s="10" customFormat="true" ht="15" hidden="false" customHeight="false" outlineLevel="0" collapsed="false">
      <c r="A12" s="9" t="n">
        <v>1</v>
      </c>
      <c r="B12" s="9" t="n">
        <v>2</v>
      </c>
      <c r="C12" s="9" t="n">
        <v>3</v>
      </c>
      <c r="D12" s="9" t="n">
        <v>4</v>
      </c>
      <c r="E12" s="9" t="n">
        <v>5</v>
      </c>
      <c r="F12" s="9" t="n">
        <v>6</v>
      </c>
    </row>
    <row r="13" customFormat="false" ht="73.1" hidden="false" customHeight="false" outlineLevel="0" collapsed="false">
      <c r="A13" s="11" t="s">
        <v>13</v>
      </c>
      <c r="B13" s="12" t="n">
        <f aca="false">B14+B15+B16</f>
        <v>2853817.36</v>
      </c>
      <c r="C13" s="12" t="n">
        <f aca="false">C14+C15+C16</f>
        <v>3359150.5</v>
      </c>
      <c r="D13" s="12" t="n">
        <f aca="false">D14+D15+D16</f>
        <v>774920.95</v>
      </c>
      <c r="E13" s="13" t="n">
        <f aca="false">D13/C13*100</f>
        <v>23.0689559756254</v>
      </c>
      <c r="F13" s="14" t="s">
        <v>14</v>
      </c>
    </row>
    <row r="14" customFormat="false" ht="24.85" hidden="false" customHeight="false" outlineLevel="0" collapsed="false">
      <c r="A14" s="15" t="s">
        <v>15</v>
      </c>
      <c r="B14" s="12" t="n">
        <f aca="false">B19+B27+B67</f>
        <v>0</v>
      </c>
      <c r="C14" s="12" t="n">
        <f aca="false">C19+C27+C67</f>
        <v>0</v>
      </c>
      <c r="D14" s="12" t="n">
        <f aca="false">D19+D27+D67</f>
        <v>0</v>
      </c>
      <c r="E14" s="12" t="n">
        <v>0</v>
      </c>
      <c r="F14" s="16"/>
    </row>
    <row r="15" customFormat="false" ht="24.85" hidden="false" customHeight="false" outlineLevel="0" collapsed="false">
      <c r="A15" s="15" t="s">
        <v>16</v>
      </c>
      <c r="B15" s="12" t="n">
        <f aca="false">B20+B28+B68</f>
        <v>1011593.97</v>
      </c>
      <c r="C15" s="12" t="n">
        <f aca="false">C20+C28+C68</f>
        <v>1222805.92</v>
      </c>
      <c r="D15" s="12" t="n">
        <f aca="false">D20+D28+D68</f>
        <v>362513.91</v>
      </c>
      <c r="E15" s="13" t="n">
        <f aca="false">D15/C15*100</f>
        <v>29.6460708989698</v>
      </c>
      <c r="F15" s="14" t="s">
        <v>14</v>
      </c>
    </row>
    <row r="16" customFormat="false" ht="37.3" hidden="false" customHeight="false" outlineLevel="0" collapsed="false">
      <c r="A16" s="15" t="s">
        <v>17</v>
      </c>
      <c r="B16" s="12" t="n">
        <f aca="false">B25+B29+B69</f>
        <v>1842223.39</v>
      </c>
      <c r="C16" s="12" t="n">
        <f aca="false">C25+C29+C69</f>
        <v>2136344.58</v>
      </c>
      <c r="D16" s="12" t="n">
        <f aca="false">D25+D29+D69</f>
        <v>412407.04</v>
      </c>
      <c r="E16" s="13" t="n">
        <f aca="false">D16/C16*100</f>
        <v>19.304331513786</v>
      </c>
      <c r="F16" s="14" t="s">
        <v>14</v>
      </c>
    </row>
    <row r="17" customFormat="false" ht="15" hidden="false" customHeight="false" outlineLevel="0" collapsed="false">
      <c r="A17" s="17" t="s">
        <v>18</v>
      </c>
      <c r="B17" s="18" t="n">
        <v>0</v>
      </c>
      <c r="C17" s="18" t="n">
        <v>0</v>
      </c>
      <c r="D17" s="18" t="n">
        <v>0</v>
      </c>
      <c r="E17" s="18" t="n">
        <v>0</v>
      </c>
      <c r="F17" s="16"/>
    </row>
    <row r="18" customFormat="false" ht="61.15" hidden="false" customHeight="false" outlineLevel="0" collapsed="false">
      <c r="A18" s="19" t="s">
        <v>19</v>
      </c>
      <c r="B18" s="20" t="n">
        <f aca="false">B19+B20+B21</f>
        <v>71000</v>
      </c>
      <c r="C18" s="20" t="n">
        <f aca="false">C19+C20+C21</f>
        <v>91000</v>
      </c>
      <c r="D18" s="20" t="n">
        <f aca="false">D19+D20+D21</f>
        <v>33764.41</v>
      </c>
      <c r="E18" s="21" t="n">
        <f aca="false">D18/C18*100</f>
        <v>37.1037472527473</v>
      </c>
      <c r="F18" s="22" t="s">
        <v>14</v>
      </c>
      <c r="G18" s="23" t="s">
        <v>20</v>
      </c>
    </row>
    <row r="19" customFormat="false" ht="24.85" hidden="false" customHeight="false" outlineLevel="0" collapsed="false">
      <c r="A19" s="17" t="s">
        <v>15</v>
      </c>
      <c r="B19" s="18" t="n">
        <v>0</v>
      </c>
      <c r="C19" s="18" t="n">
        <v>0</v>
      </c>
      <c r="D19" s="18" t="n">
        <v>0</v>
      </c>
      <c r="E19" s="24" t="n">
        <v>0</v>
      </c>
      <c r="F19" s="16"/>
    </row>
    <row r="20" customFormat="false" ht="15" hidden="false" customHeight="false" outlineLevel="0" collapsed="false">
      <c r="A20" s="17" t="s">
        <v>16</v>
      </c>
      <c r="B20" s="18" t="n">
        <v>0</v>
      </c>
      <c r="C20" s="18" t="n">
        <v>0</v>
      </c>
      <c r="D20" s="18" t="n">
        <v>0</v>
      </c>
      <c r="E20" s="24" t="n">
        <v>0</v>
      </c>
      <c r="F20" s="16"/>
    </row>
    <row r="21" customFormat="false" ht="37.3" hidden="false" customHeight="false" outlineLevel="0" collapsed="false">
      <c r="A21" s="17" t="s">
        <v>17</v>
      </c>
      <c r="B21" s="18" t="n">
        <f aca="false">B25</f>
        <v>71000</v>
      </c>
      <c r="C21" s="18" t="n">
        <f aca="false">C25</f>
        <v>91000</v>
      </c>
      <c r="D21" s="18" t="n">
        <f aca="false">D25</f>
        <v>33764.41</v>
      </c>
      <c r="E21" s="24" t="n">
        <f aca="false">D21/C21*100</f>
        <v>37.1037472527473</v>
      </c>
      <c r="F21" s="16"/>
    </row>
    <row r="22" customFormat="false" ht="61.15" hidden="false" customHeight="false" outlineLevel="0" collapsed="false">
      <c r="A22" s="11" t="s">
        <v>21</v>
      </c>
      <c r="B22" s="18" t="n">
        <f aca="false">B23+B24+B25</f>
        <v>71000</v>
      </c>
      <c r="C22" s="18" t="n">
        <f aca="false">C23+C24+C25</f>
        <v>91000</v>
      </c>
      <c r="D22" s="18" t="n">
        <f aca="false">D23+D24+D25</f>
        <v>33764.41</v>
      </c>
      <c r="E22" s="24" t="n">
        <f aca="false">D22/C22*100</f>
        <v>37.1037472527473</v>
      </c>
      <c r="F22" s="16"/>
    </row>
    <row r="23" customFormat="false" ht="24.85" hidden="false" customHeight="false" outlineLevel="0" collapsed="false">
      <c r="A23" s="17" t="s">
        <v>15</v>
      </c>
      <c r="B23" s="18" t="n">
        <v>0</v>
      </c>
      <c r="C23" s="18" t="n">
        <v>0</v>
      </c>
      <c r="D23" s="18" t="n">
        <v>0</v>
      </c>
      <c r="E23" s="24" t="n">
        <v>0</v>
      </c>
      <c r="F23" s="16"/>
    </row>
    <row r="24" customFormat="false" ht="15" hidden="false" customHeight="false" outlineLevel="0" collapsed="false">
      <c r="A24" s="17" t="s">
        <v>16</v>
      </c>
      <c r="B24" s="18" t="n">
        <v>0</v>
      </c>
      <c r="C24" s="18" t="n">
        <v>0</v>
      </c>
      <c r="D24" s="18" t="n">
        <v>0</v>
      </c>
      <c r="E24" s="24" t="n">
        <v>0</v>
      </c>
      <c r="F24" s="16"/>
    </row>
    <row r="25" customFormat="false" ht="37.3" hidden="false" customHeight="false" outlineLevel="0" collapsed="false">
      <c r="A25" s="17" t="s">
        <v>17</v>
      </c>
      <c r="B25" s="18" t="n">
        <v>71000</v>
      </c>
      <c r="C25" s="18" t="n">
        <v>91000</v>
      </c>
      <c r="D25" s="18" t="n">
        <v>33764.41</v>
      </c>
      <c r="E25" s="24" t="n">
        <f aca="false">D25/C25*100</f>
        <v>37.1037472527473</v>
      </c>
      <c r="F25" s="16"/>
    </row>
    <row r="26" customFormat="false" ht="73.1" hidden="false" customHeight="false" outlineLevel="0" collapsed="false">
      <c r="A26" s="25" t="s">
        <v>22</v>
      </c>
      <c r="B26" s="20" t="n">
        <f aca="false">B27+B28+B29</f>
        <v>2676817.36</v>
      </c>
      <c r="C26" s="20" t="n">
        <f aca="false">C27+C28+C29</f>
        <v>3132554.27</v>
      </c>
      <c r="D26" s="20" t="n">
        <f aca="false">D27+D28+D29</f>
        <v>736951.01</v>
      </c>
      <c r="E26" s="21" t="n">
        <f aca="false">D26/C26*100</f>
        <v>23.5255624158748</v>
      </c>
      <c r="F26" s="22" t="s">
        <v>14</v>
      </c>
      <c r="G26" s="23" t="s">
        <v>23</v>
      </c>
    </row>
    <row r="27" customFormat="false" ht="24.85" hidden="false" customHeight="false" outlineLevel="0" collapsed="false">
      <c r="A27" s="17" t="s">
        <v>15</v>
      </c>
      <c r="B27" s="18" t="n">
        <v>0</v>
      </c>
      <c r="C27" s="18" t="n">
        <v>0</v>
      </c>
      <c r="D27" s="18" t="n">
        <v>0</v>
      </c>
      <c r="E27" s="18" t="n">
        <v>0</v>
      </c>
      <c r="F27" s="16"/>
    </row>
    <row r="28" customFormat="false" ht="15" hidden="false" customHeight="false" outlineLevel="0" collapsed="false">
      <c r="A28" s="17" t="s">
        <v>16</v>
      </c>
      <c r="B28" s="18" t="n">
        <f aca="false">B32+B36+B40+B44+B48+B52+B56+B64+B60</f>
        <v>1011593.97</v>
      </c>
      <c r="C28" s="18" t="n">
        <f aca="false">C32+C36+C40+C44+C48+C52+C56+C64+C60</f>
        <v>1205055.66</v>
      </c>
      <c r="D28" s="18" t="n">
        <f aca="false">D32+D36+D40+D44+D48+D52+D56+D64+D60</f>
        <v>362513.91</v>
      </c>
      <c r="E28" s="26" t="n">
        <f aca="false">D28/C28*100</f>
        <v>30.082752360169</v>
      </c>
      <c r="F28" s="16"/>
    </row>
    <row r="29" customFormat="false" ht="37.3" hidden="false" customHeight="false" outlineLevel="0" collapsed="false">
      <c r="A29" s="17" t="s">
        <v>17</v>
      </c>
      <c r="B29" s="18" t="n">
        <f aca="false">B33+B37+B41+B45+B49+B53+B57+B61+B65</f>
        <v>1665223.39</v>
      </c>
      <c r="C29" s="18" t="n">
        <f aca="false">C33+C37+C41+C45+C49+C53+C57+C61+C65</f>
        <v>1927498.61</v>
      </c>
      <c r="D29" s="18" t="n">
        <f aca="false">D33+D37+D41+D45+D49+D53+D57+D61+D65</f>
        <v>374437.1</v>
      </c>
      <c r="E29" s="26" t="n">
        <f aca="false">D29/C29*100</f>
        <v>19.4260632955787</v>
      </c>
      <c r="F29" s="16"/>
    </row>
    <row r="30" customFormat="false" ht="52.2" hidden="false" customHeight="true" outlineLevel="0" collapsed="false">
      <c r="A30" s="27" t="s">
        <v>24</v>
      </c>
      <c r="B30" s="18" t="n">
        <f aca="false">B31+B32+B33</f>
        <v>285458.51</v>
      </c>
      <c r="C30" s="18" t="n">
        <f aca="false">C31+C32+C33</f>
        <v>285458.51</v>
      </c>
      <c r="D30" s="18" t="n">
        <f aca="false">D31+D32+D33</f>
        <v>67328.98</v>
      </c>
      <c r="E30" s="26" t="n">
        <f aca="false">D30/C30*100</f>
        <v>23.5862577717511</v>
      </c>
      <c r="F30" s="16"/>
    </row>
    <row r="31" customFormat="false" ht="24.85" hidden="false" customHeight="false" outlineLevel="0" collapsed="false">
      <c r="A31" s="17" t="s">
        <v>15</v>
      </c>
      <c r="B31" s="18" t="n">
        <v>0</v>
      </c>
      <c r="C31" s="18" t="n">
        <v>0</v>
      </c>
      <c r="D31" s="18" t="n">
        <v>0</v>
      </c>
      <c r="E31" s="18" t="n">
        <v>0</v>
      </c>
      <c r="F31" s="16"/>
    </row>
    <row r="32" customFormat="false" ht="15" hidden="false" customHeight="false" outlineLevel="0" collapsed="false">
      <c r="A32" s="17" t="s">
        <v>16</v>
      </c>
      <c r="B32" s="18" t="n">
        <v>0</v>
      </c>
      <c r="C32" s="18" t="n">
        <v>0</v>
      </c>
      <c r="D32" s="18" t="n">
        <v>0</v>
      </c>
      <c r="E32" s="18" t="n">
        <v>0</v>
      </c>
      <c r="F32" s="16"/>
    </row>
    <row r="33" customFormat="false" ht="37.3" hidden="false" customHeight="false" outlineLevel="0" collapsed="false">
      <c r="A33" s="17" t="s">
        <v>17</v>
      </c>
      <c r="B33" s="18" t="n">
        <v>285458.51</v>
      </c>
      <c r="C33" s="18" t="n">
        <v>285458.51</v>
      </c>
      <c r="D33" s="18" t="n">
        <v>67328.98</v>
      </c>
      <c r="E33" s="26" t="n">
        <f aca="false">D33/C33*100</f>
        <v>23.5862577717511</v>
      </c>
      <c r="F33" s="16"/>
    </row>
    <row r="34" s="28" customFormat="true" ht="60.4" hidden="false" customHeight="true" outlineLevel="0" collapsed="false">
      <c r="A34" s="27" t="s">
        <v>25</v>
      </c>
      <c r="B34" s="18" t="n">
        <f aca="false">B35+B36+B37</f>
        <v>1248694.65</v>
      </c>
      <c r="C34" s="18" t="n">
        <f aca="false">C35+C36+C37</f>
        <v>1246726.53</v>
      </c>
      <c r="D34" s="18" t="n">
        <f aca="false">D35+D36+D37</f>
        <v>442399.87</v>
      </c>
      <c r="E34" s="26" t="n">
        <f aca="false">D34/C34*100</f>
        <v>35.48491664808</v>
      </c>
      <c r="F34" s="16"/>
      <c r="G34" s="1"/>
    </row>
    <row r="35" s="28" customFormat="true" ht="24.85" hidden="false" customHeight="false" outlineLevel="0" collapsed="false">
      <c r="A35" s="17" t="s">
        <v>15</v>
      </c>
      <c r="B35" s="18" t="n">
        <v>0</v>
      </c>
      <c r="C35" s="18" t="n">
        <v>0</v>
      </c>
      <c r="D35" s="18" t="n">
        <v>0</v>
      </c>
      <c r="E35" s="18" t="n">
        <v>0</v>
      </c>
      <c r="F35" s="16"/>
      <c r="G35" s="1"/>
    </row>
    <row r="36" s="28" customFormat="true" ht="15" hidden="false" customHeight="false" outlineLevel="0" collapsed="false">
      <c r="A36" s="17" t="s">
        <v>16</v>
      </c>
      <c r="B36" s="18" t="n">
        <f aca="false">281593.97+700000</f>
        <v>981593.97</v>
      </c>
      <c r="C36" s="18" t="n">
        <f aca="false">281593.97+700000</f>
        <v>981593.97</v>
      </c>
      <c r="D36" s="18" t="n">
        <f aca="false">70398.49+292115.42</f>
        <v>362513.91</v>
      </c>
      <c r="E36" s="26" t="n">
        <f aca="false">D36/C36*100</f>
        <v>36.931146795859</v>
      </c>
      <c r="F36" s="16"/>
      <c r="G36" s="1"/>
    </row>
    <row r="37" s="28" customFormat="true" ht="37.3" hidden="false" customHeight="false" outlineLevel="0" collapsed="false">
      <c r="A37" s="17" t="s">
        <v>17</v>
      </c>
      <c r="B37" s="18" t="n">
        <f aca="false">1248694.65-B36</f>
        <v>267100.68</v>
      </c>
      <c r="C37" s="18" t="n">
        <f aca="false">1246726.53-C36</f>
        <v>265132.56</v>
      </c>
      <c r="D37" s="18" t="n">
        <f aca="false">442399.87-D36</f>
        <v>79885.96</v>
      </c>
      <c r="E37" s="26" t="n">
        <f aca="false">D37/C37*100</f>
        <v>30.1305731744151</v>
      </c>
      <c r="F37" s="16"/>
      <c r="G37" s="1"/>
    </row>
    <row r="38" s="28" customFormat="true" ht="60.4" hidden="false" customHeight="true" outlineLevel="0" collapsed="false">
      <c r="A38" s="27" t="s">
        <v>26</v>
      </c>
      <c r="B38" s="18" t="n">
        <f aca="false">B39+B40+B41</f>
        <v>980135.06</v>
      </c>
      <c r="C38" s="18" t="n">
        <f aca="false">C39+C40+C41</f>
        <v>1235135.06</v>
      </c>
      <c r="D38" s="18" t="n">
        <f aca="false">D39+D40+D41</f>
        <v>202002.91</v>
      </c>
      <c r="E38" s="26" t="n">
        <f aca="false">D38/C38*100</f>
        <v>16.3547223734383</v>
      </c>
      <c r="F38" s="16"/>
      <c r="G38" s="1"/>
    </row>
    <row r="39" s="28" customFormat="true" ht="24.85" hidden="false" customHeight="false" outlineLevel="0" collapsed="false">
      <c r="A39" s="17" t="s">
        <v>15</v>
      </c>
      <c r="B39" s="18" t="n">
        <v>0</v>
      </c>
      <c r="C39" s="18" t="n">
        <v>0</v>
      </c>
      <c r="D39" s="18" t="n">
        <v>0</v>
      </c>
      <c r="E39" s="18" t="n">
        <v>0</v>
      </c>
      <c r="F39" s="16"/>
      <c r="G39" s="1"/>
    </row>
    <row r="40" s="28" customFormat="true" ht="15" hidden="false" customHeight="false" outlineLevel="0" collapsed="false">
      <c r="A40" s="17" t="s">
        <v>16</v>
      </c>
      <c r="B40" s="18" t="n">
        <v>30000</v>
      </c>
      <c r="C40" s="18" t="n">
        <v>30000</v>
      </c>
      <c r="D40" s="18" t="n">
        <v>0</v>
      </c>
      <c r="E40" s="26" t="n">
        <f aca="false">D40/C40*100</f>
        <v>0</v>
      </c>
      <c r="F40" s="16"/>
      <c r="G40" s="1"/>
    </row>
    <row r="41" s="28" customFormat="true" ht="37.3" hidden="false" customHeight="false" outlineLevel="0" collapsed="false">
      <c r="A41" s="17" t="s">
        <v>17</v>
      </c>
      <c r="B41" s="18" t="n">
        <f aca="false">980135.06-B40</f>
        <v>950135.06</v>
      </c>
      <c r="C41" s="18" t="n">
        <f aca="false">1235135.06-C40</f>
        <v>1205135.06</v>
      </c>
      <c r="D41" s="18" t="n">
        <v>202002.91</v>
      </c>
      <c r="E41" s="26" t="n">
        <f aca="false">D41/C41*100</f>
        <v>16.7618482529253</v>
      </c>
      <c r="F41" s="16"/>
      <c r="G41" s="1"/>
    </row>
    <row r="42" s="28" customFormat="true" ht="73.1" hidden="false" customHeight="true" outlineLevel="0" collapsed="false">
      <c r="A42" s="27" t="s">
        <v>27</v>
      </c>
      <c r="B42" s="18" t="n">
        <f aca="false">B43+B44+B45</f>
        <v>1612.12</v>
      </c>
      <c r="C42" s="18" t="n">
        <f aca="false">C43+C44+C45</f>
        <v>164731.34</v>
      </c>
      <c r="D42" s="18" t="n">
        <f aca="false">D43+D44+D45</f>
        <v>0</v>
      </c>
      <c r="E42" s="26" t="n">
        <f aca="false">D42/C42*100</f>
        <v>0</v>
      </c>
      <c r="F42" s="16"/>
      <c r="G42" s="1"/>
    </row>
    <row r="43" s="28" customFormat="true" ht="24.85" hidden="false" customHeight="false" outlineLevel="0" collapsed="false">
      <c r="A43" s="17" t="s">
        <v>15</v>
      </c>
      <c r="B43" s="18" t="n">
        <v>0</v>
      </c>
      <c r="C43" s="18" t="n">
        <v>0</v>
      </c>
      <c r="D43" s="18" t="n">
        <v>0</v>
      </c>
      <c r="E43" s="18" t="n">
        <v>0</v>
      </c>
      <c r="F43" s="16"/>
      <c r="G43" s="1"/>
    </row>
    <row r="44" s="28" customFormat="true" ht="15" hidden="false" customHeight="false" outlineLevel="0" collapsed="false">
      <c r="A44" s="17" t="s">
        <v>16</v>
      </c>
      <c r="B44" s="18" t="n">
        <v>0</v>
      </c>
      <c r="C44" s="18" t="n">
        <v>155680.99</v>
      </c>
      <c r="D44" s="18" t="n">
        <v>0</v>
      </c>
      <c r="E44" s="26" t="n">
        <f aca="false">D44/C44*100</f>
        <v>0</v>
      </c>
      <c r="F44" s="16"/>
      <c r="G44" s="1"/>
    </row>
    <row r="45" s="28" customFormat="true" ht="37.3" hidden="false" customHeight="false" outlineLevel="0" collapsed="false">
      <c r="A45" s="17" t="s">
        <v>17</v>
      </c>
      <c r="B45" s="18" t="n">
        <v>1612.12</v>
      </c>
      <c r="C45" s="18" t="n">
        <f aca="false">164731.34-C44</f>
        <v>9050.35000000001</v>
      </c>
      <c r="D45" s="18" t="n">
        <v>0</v>
      </c>
      <c r="E45" s="26" t="n">
        <f aca="false">D45/C45*100</f>
        <v>0</v>
      </c>
      <c r="F45" s="16"/>
      <c r="G45" s="1"/>
    </row>
    <row r="46" s="28" customFormat="true" ht="73.1" hidden="false" customHeight="true" outlineLevel="0" collapsed="false">
      <c r="A46" s="27" t="s">
        <v>28</v>
      </c>
      <c r="B46" s="18" t="n">
        <f aca="false">B47+B48+B49</f>
        <v>5363</v>
      </c>
      <c r="C46" s="18" t="n">
        <f aca="false">C47+C48+C49</f>
        <v>5363</v>
      </c>
      <c r="D46" s="18" t="n">
        <f aca="false">D47+D48+D49</f>
        <v>1486.3</v>
      </c>
      <c r="E46" s="26" t="n">
        <f aca="false">D46/C46*100</f>
        <v>27.7139660637703</v>
      </c>
      <c r="F46" s="16"/>
      <c r="G46" s="1"/>
    </row>
    <row r="47" s="28" customFormat="true" ht="24.85" hidden="false" customHeight="false" outlineLevel="0" collapsed="false">
      <c r="A47" s="17" t="s">
        <v>15</v>
      </c>
      <c r="B47" s="18" t="n">
        <v>0</v>
      </c>
      <c r="C47" s="18" t="n">
        <v>0</v>
      </c>
      <c r="D47" s="18" t="n">
        <v>0</v>
      </c>
      <c r="E47" s="18" t="n">
        <v>0</v>
      </c>
      <c r="F47" s="16"/>
      <c r="G47" s="1"/>
    </row>
    <row r="48" s="28" customFormat="true" ht="15" hidden="false" customHeight="false" outlineLevel="0" collapsed="false">
      <c r="A48" s="17" t="s">
        <v>16</v>
      </c>
      <c r="B48" s="18" t="n">
        <v>0</v>
      </c>
      <c r="C48" s="18" t="n">
        <v>0</v>
      </c>
      <c r="D48" s="18" t="n">
        <v>0</v>
      </c>
      <c r="E48" s="18" t="n">
        <v>0</v>
      </c>
      <c r="F48" s="16"/>
      <c r="G48" s="1"/>
    </row>
    <row r="49" s="28" customFormat="true" ht="37.3" hidden="false" customHeight="false" outlineLevel="0" collapsed="false">
      <c r="A49" s="17" t="s">
        <v>17</v>
      </c>
      <c r="B49" s="18" t="n">
        <v>5363</v>
      </c>
      <c r="C49" s="18" t="n">
        <v>5363</v>
      </c>
      <c r="D49" s="18" t="n">
        <v>1486.3</v>
      </c>
      <c r="E49" s="26" t="n">
        <f aca="false">D49/C49*100</f>
        <v>27.7139660637703</v>
      </c>
      <c r="F49" s="16"/>
      <c r="G49" s="1"/>
    </row>
    <row r="50" s="28" customFormat="true" ht="129.1" hidden="false" customHeight="true" outlineLevel="0" collapsed="false">
      <c r="A50" s="29" t="s">
        <v>29</v>
      </c>
      <c r="B50" s="18" t="n">
        <f aca="false">B51+B52+B53</f>
        <v>0</v>
      </c>
      <c r="C50" s="18" t="n">
        <f aca="false">C51+C52+C53</f>
        <v>39585.81</v>
      </c>
      <c r="D50" s="18" t="n">
        <f aca="false">D51+D52+D53</f>
        <v>0</v>
      </c>
      <c r="E50" s="26" t="n">
        <f aca="false">D50/C50*100</f>
        <v>0</v>
      </c>
      <c r="F50" s="30"/>
      <c r="G50" s="1"/>
    </row>
    <row r="51" s="28" customFormat="true" ht="24.85" hidden="false" customHeight="false" outlineLevel="0" collapsed="false">
      <c r="A51" s="17" t="s">
        <v>15</v>
      </c>
      <c r="B51" s="18" t="n">
        <v>0</v>
      </c>
      <c r="C51" s="18" t="n">
        <v>0</v>
      </c>
      <c r="D51" s="18" t="n">
        <v>0</v>
      </c>
      <c r="E51" s="18" t="n">
        <v>0</v>
      </c>
      <c r="F51" s="16"/>
      <c r="G51" s="1"/>
    </row>
    <row r="52" s="28" customFormat="true" ht="15" hidden="false" customHeight="false" outlineLevel="0" collapsed="false">
      <c r="A52" s="17" t="s">
        <v>16</v>
      </c>
      <c r="B52" s="18" t="n">
        <v>0</v>
      </c>
      <c r="C52" s="18" t="n">
        <v>37780.7</v>
      </c>
      <c r="D52" s="18" t="n">
        <v>0</v>
      </c>
      <c r="E52" s="18" t="n">
        <v>0</v>
      </c>
      <c r="F52" s="16"/>
      <c r="G52" s="1"/>
    </row>
    <row r="53" s="28" customFormat="true" ht="37.3" hidden="false" customHeight="false" outlineLevel="0" collapsed="false">
      <c r="A53" s="17" t="s">
        <v>17</v>
      </c>
      <c r="B53" s="18" t="n">
        <v>0</v>
      </c>
      <c r="C53" s="18" t="n">
        <v>1805.11</v>
      </c>
      <c r="D53" s="18" t="n">
        <v>0</v>
      </c>
      <c r="E53" s="26" t="n">
        <f aca="false">D53/C53*100</f>
        <v>0</v>
      </c>
      <c r="F53" s="16"/>
      <c r="G53" s="1"/>
    </row>
    <row r="54" s="28" customFormat="true" ht="79.85" hidden="false" customHeight="true" outlineLevel="0" collapsed="false">
      <c r="A54" s="29" t="s">
        <v>30</v>
      </c>
      <c r="B54" s="18" t="n">
        <f aca="false">B55+B56+B57</f>
        <v>4558.15</v>
      </c>
      <c r="C54" s="18" t="n">
        <f aca="false">C55+C56+C57</f>
        <v>4558.15</v>
      </c>
      <c r="D54" s="18" t="n">
        <f aca="false">D55+D56+D57</f>
        <v>0</v>
      </c>
      <c r="E54" s="26" t="n">
        <f aca="false">D54/C54*100</f>
        <v>0</v>
      </c>
      <c r="F54" s="30"/>
      <c r="G54" s="1"/>
    </row>
    <row r="55" s="28" customFormat="true" ht="24.85" hidden="false" customHeight="false" outlineLevel="0" collapsed="false">
      <c r="A55" s="17" t="s">
        <v>15</v>
      </c>
      <c r="B55" s="18" t="n">
        <v>0</v>
      </c>
      <c r="C55" s="18" t="n">
        <v>0</v>
      </c>
      <c r="D55" s="18" t="n">
        <v>0</v>
      </c>
      <c r="E55" s="18" t="n">
        <v>0</v>
      </c>
      <c r="F55" s="16"/>
      <c r="G55" s="1"/>
    </row>
    <row r="56" s="28" customFormat="true" ht="15" hidden="false" customHeight="false" outlineLevel="0" collapsed="false">
      <c r="A56" s="17" t="s">
        <v>16</v>
      </c>
      <c r="B56" s="18" t="n">
        <v>0</v>
      </c>
      <c r="C56" s="18" t="n">
        <v>0</v>
      </c>
      <c r="D56" s="18" t="n">
        <v>0</v>
      </c>
      <c r="E56" s="18" t="n">
        <v>0</v>
      </c>
      <c r="F56" s="16"/>
      <c r="G56" s="1"/>
    </row>
    <row r="57" s="28" customFormat="true" ht="37.3" hidden="false" customHeight="false" outlineLevel="0" collapsed="false">
      <c r="A57" s="17" t="s">
        <v>17</v>
      </c>
      <c r="B57" s="18" t="n">
        <v>4558.15</v>
      </c>
      <c r="C57" s="18" t="n">
        <v>4558.15</v>
      </c>
      <c r="D57" s="18" t="n">
        <v>0</v>
      </c>
      <c r="E57" s="26" t="n">
        <f aca="false">D57/C57*100</f>
        <v>0</v>
      </c>
      <c r="F57" s="16"/>
      <c r="G57" s="1"/>
    </row>
    <row r="58" s="28" customFormat="true" ht="55.95" hidden="false" customHeight="true" outlineLevel="0" collapsed="false">
      <c r="A58" s="29" t="s">
        <v>31</v>
      </c>
      <c r="B58" s="18" t="n">
        <f aca="false">B59+B60+B61</f>
        <v>79927.36</v>
      </c>
      <c r="C58" s="18" t="n">
        <f aca="false">C59+C60+C61</f>
        <v>79927.36</v>
      </c>
      <c r="D58" s="18" t="n">
        <f aca="false">D59+D60+D61</f>
        <v>10255.73</v>
      </c>
      <c r="E58" s="26" t="n">
        <f aca="false">D58/C58*100</f>
        <v>12.8313133325059</v>
      </c>
      <c r="F58" s="30"/>
      <c r="G58" s="1"/>
    </row>
    <row r="59" s="28" customFormat="true" ht="24.85" hidden="false" customHeight="false" outlineLevel="0" collapsed="false">
      <c r="A59" s="17" t="s">
        <v>15</v>
      </c>
      <c r="B59" s="18" t="n">
        <v>0</v>
      </c>
      <c r="C59" s="18" t="n">
        <v>0</v>
      </c>
      <c r="D59" s="18" t="n">
        <v>0</v>
      </c>
      <c r="E59" s="18" t="n">
        <v>0</v>
      </c>
      <c r="F59" s="16"/>
      <c r="G59" s="1"/>
    </row>
    <row r="60" s="28" customFormat="true" ht="15" hidden="false" customHeight="false" outlineLevel="0" collapsed="false">
      <c r="A60" s="17" t="s">
        <v>16</v>
      </c>
      <c r="B60" s="18" t="n">
        <v>0</v>
      </c>
      <c r="C60" s="18" t="n">
        <v>0</v>
      </c>
      <c r="D60" s="18" t="n">
        <v>0</v>
      </c>
      <c r="E60" s="26" t="n">
        <v>0</v>
      </c>
      <c r="F60" s="16"/>
      <c r="G60" s="1"/>
    </row>
    <row r="61" s="28" customFormat="true" ht="37.3" hidden="false" customHeight="false" outlineLevel="0" collapsed="false">
      <c r="A61" s="17" t="s">
        <v>17</v>
      </c>
      <c r="B61" s="18" t="n">
        <v>79927.36</v>
      </c>
      <c r="C61" s="18" t="n">
        <v>79927.36</v>
      </c>
      <c r="D61" s="18" t="n">
        <v>10255.73</v>
      </c>
      <c r="E61" s="26" t="n">
        <f aca="false">D61/C61*100</f>
        <v>12.8313133325059</v>
      </c>
      <c r="F61" s="16"/>
      <c r="G61" s="1"/>
    </row>
    <row r="62" s="28" customFormat="true" ht="76.85" hidden="false" customHeight="true" outlineLevel="0" collapsed="false">
      <c r="A62" s="29" t="s">
        <v>32</v>
      </c>
      <c r="B62" s="18" t="n">
        <f aca="false">B63+B64+B65</f>
        <v>71068.51</v>
      </c>
      <c r="C62" s="18" t="n">
        <f aca="false">C63+C64+C65</f>
        <v>71068.51</v>
      </c>
      <c r="D62" s="18" t="n">
        <f aca="false">D63+D64+D65</f>
        <v>13477.22</v>
      </c>
      <c r="E62" s="26" t="n">
        <f aca="false">D62/C62*100</f>
        <v>18.963701363656</v>
      </c>
      <c r="F62" s="30"/>
      <c r="G62" s="1"/>
    </row>
    <row r="63" s="28" customFormat="true" ht="24.85" hidden="false" customHeight="false" outlineLevel="0" collapsed="false">
      <c r="A63" s="17" t="s">
        <v>15</v>
      </c>
      <c r="B63" s="18" t="n">
        <v>0</v>
      </c>
      <c r="C63" s="18" t="n">
        <v>0</v>
      </c>
      <c r="D63" s="18" t="n">
        <v>0</v>
      </c>
      <c r="E63" s="18" t="n">
        <v>0</v>
      </c>
      <c r="F63" s="16"/>
      <c r="G63" s="1"/>
    </row>
    <row r="64" s="28" customFormat="true" ht="15" hidden="false" customHeight="false" outlineLevel="0" collapsed="false">
      <c r="A64" s="17" t="s">
        <v>16</v>
      </c>
      <c r="B64" s="18" t="n">
        <v>0</v>
      </c>
      <c r="C64" s="18" t="n">
        <v>0</v>
      </c>
      <c r="D64" s="18" t="n">
        <v>0</v>
      </c>
      <c r="E64" s="18" t="n">
        <v>0</v>
      </c>
      <c r="F64" s="16"/>
      <c r="G64" s="1"/>
    </row>
    <row r="65" s="28" customFormat="true" ht="37.3" hidden="false" customHeight="false" outlineLevel="0" collapsed="false">
      <c r="A65" s="17" t="s">
        <v>17</v>
      </c>
      <c r="B65" s="18" t="n">
        <v>71068.51</v>
      </c>
      <c r="C65" s="18" t="n">
        <v>71068.51</v>
      </c>
      <c r="D65" s="18" t="n">
        <v>13477.22</v>
      </c>
      <c r="E65" s="26" t="n">
        <f aca="false">D65/C65*100</f>
        <v>18.963701363656</v>
      </c>
      <c r="F65" s="16"/>
      <c r="G65" s="1"/>
    </row>
    <row r="66" customFormat="false" ht="96.25" hidden="false" customHeight="true" outlineLevel="0" collapsed="false">
      <c r="A66" s="31" t="s">
        <v>33</v>
      </c>
      <c r="B66" s="20" t="n">
        <f aca="false">B67+B68+B69</f>
        <v>106000</v>
      </c>
      <c r="C66" s="20" t="n">
        <f aca="false">C67+C68+C69</f>
        <v>135596.23</v>
      </c>
      <c r="D66" s="20" t="n">
        <f aca="false">D67+D68+D69</f>
        <v>4205.53</v>
      </c>
      <c r="E66" s="21" t="n">
        <f aca="false">D66/C66*100</f>
        <v>3.10150953311903</v>
      </c>
      <c r="F66" s="22" t="s">
        <v>14</v>
      </c>
      <c r="G66" s="23" t="s">
        <v>34</v>
      </c>
    </row>
    <row r="67" customFormat="false" ht="24.85" hidden="false" customHeight="false" outlineLevel="0" collapsed="false">
      <c r="A67" s="17" t="s">
        <v>15</v>
      </c>
      <c r="B67" s="18" t="n">
        <f aca="false">B71+B75</f>
        <v>0</v>
      </c>
      <c r="C67" s="18" t="n">
        <f aca="false">C71+C75</f>
        <v>0</v>
      </c>
      <c r="D67" s="18" t="n">
        <f aca="false">D71+D75</f>
        <v>0</v>
      </c>
      <c r="E67" s="18" t="n">
        <v>0</v>
      </c>
      <c r="F67" s="16"/>
    </row>
    <row r="68" customFormat="false" ht="15" hidden="false" customHeight="false" outlineLevel="0" collapsed="false">
      <c r="A68" s="17" t="s">
        <v>16</v>
      </c>
      <c r="B68" s="18" t="n">
        <f aca="false">B72+B76</f>
        <v>0</v>
      </c>
      <c r="C68" s="18" t="n">
        <f aca="false">C72+C76</f>
        <v>17750.26</v>
      </c>
      <c r="D68" s="18" t="n">
        <f aca="false">D72+D76</f>
        <v>0</v>
      </c>
      <c r="E68" s="18" t="n">
        <v>0</v>
      </c>
      <c r="F68" s="16"/>
    </row>
    <row r="69" customFormat="false" ht="37.3" hidden="false" customHeight="false" outlineLevel="0" collapsed="false">
      <c r="A69" s="17" t="s">
        <v>17</v>
      </c>
      <c r="B69" s="18" t="n">
        <f aca="false">B73+B77</f>
        <v>106000</v>
      </c>
      <c r="C69" s="18" t="n">
        <f aca="false">C73+C77</f>
        <v>117845.97</v>
      </c>
      <c r="D69" s="18" t="n">
        <f aca="false">D73+D77</f>
        <v>4205.53</v>
      </c>
      <c r="E69" s="26" t="n">
        <f aca="false">D69/C69*100</f>
        <v>3.5686667944606</v>
      </c>
      <c r="F69" s="16"/>
    </row>
    <row r="70" s="28" customFormat="true" ht="76.85" hidden="false" customHeight="true" outlineLevel="0" collapsed="false">
      <c r="A70" s="29" t="s">
        <v>35</v>
      </c>
      <c r="B70" s="18" t="n">
        <f aca="false">B71+B72+B73</f>
        <v>43000</v>
      </c>
      <c r="C70" s="18" t="n">
        <f aca="false">C71+C72+C73</f>
        <v>61598.34</v>
      </c>
      <c r="D70" s="18" t="n">
        <f aca="false">D71+D72+D73</f>
        <v>0</v>
      </c>
      <c r="E70" s="26" t="n">
        <f aca="false">D70/C70*100</f>
        <v>0</v>
      </c>
      <c r="F70" s="30"/>
      <c r="G70" s="1"/>
    </row>
    <row r="71" s="28" customFormat="true" ht="24.85" hidden="false" customHeight="false" outlineLevel="0" collapsed="false">
      <c r="A71" s="17" t="s">
        <v>15</v>
      </c>
      <c r="B71" s="18" t="n">
        <v>0</v>
      </c>
      <c r="C71" s="18" t="n">
        <v>0</v>
      </c>
      <c r="D71" s="18" t="n">
        <v>0</v>
      </c>
      <c r="E71" s="18" t="n">
        <v>0</v>
      </c>
      <c r="F71" s="16"/>
      <c r="G71" s="1"/>
    </row>
    <row r="72" s="28" customFormat="true" ht="15" hidden="false" customHeight="false" outlineLevel="0" collapsed="false">
      <c r="A72" s="17" t="s">
        <v>16</v>
      </c>
      <c r="B72" s="18" t="n">
        <v>0</v>
      </c>
      <c r="C72" s="18" t="n">
        <v>17750.26</v>
      </c>
      <c r="D72" s="18" t="n">
        <v>0</v>
      </c>
      <c r="E72" s="26" t="n">
        <f aca="false">D72/C72*100</f>
        <v>0</v>
      </c>
      <c r="F72" s="16"/>
      <c r="G72" s="1"/>
    </row>
    <row r="73" s="28" customFormat="true" ht="37.3" hidden="false" customHeight="false" outlineLevel="0" collapsed="false">
      <c r="A73" s="17" t="s">
        <v>17</v>
      </c>
      <c r="B73" s="18" t="n">
        <v>43000</v>
      </c>
      <c r="C73" s="18" t="n">
        <f aca="false">43000+848.08</f>
        <v>43848.08</v>
      </c>
      <c r="D73" s="18" t="n">
        <v>0</v>
      </c>
      <c r="E73" s="26" t="n">
        <f aca="false">D73/C73*100</f>
        <v>0</v>
      </c>
      <c r="F73" s="16"/>
      <c r="G73" s="1"/>
    </row>
    <row r="74" s="28" customFormat="true" ht="123.85" hidden="false" customHeight="true" outlineLevel="0" collapsed="false">
      <c r="A74" s="29" t="s">
        <v>29</v>
      </c>
      <c r="B74" s="18" t="n">
        <f aca="false">B75+B76+B77</f>
        <v>63000</v>
      </c>
      <c r="C74" s="18" t="n">
        <f aca="false">C75+C76+C77</f>
        <v>73997.89</v>
      </c>
      <c r="D74" s="18" t="n">
        <f aca="false">D75+D76+D77</f>
        <v>4205.53</v>
      </c>
      <c r="E74" s="26" t="n">
        <f aca="false">D74/C74*100</f>
        <v>5.68331069980509</v>
      </c>
      <c r="F74" s="30"/>
      <c r="G74" s="1"/>
    </row>
    <row r="75" s="28" customFormat="true" ht="24.85" hidden="false" customHeight="false" outlineLevel="0" collapsed="false">
      <c r="A75" s="17" t="s">
        <v>15</v>
      </c>
      <c r="B75" s="18" t="n">
        <v>0</v>
      </c>
      <c r="C75" s="18" t="n">
        <v>0</v>
      </c>
      <c r="D75" s="18" t="n">
        <v>0</v>
      </c>
      <c r="E75" s="18" t="n">
        <v>0</v>
      </c>
      <c r="F75" s="16"/>
      <c r="G75" s="1"/>
    </row>
    <row r="76" s="28" customFormat="true" ht="15" hidden="false" customHeight="false" outlineLevel="0" collapsed="false">
      <c r="A76" s="17" t="s">
        <v>16</v>
      </c>
      <c r="B76" s="18" t="n">
        <v>0</v>
      </c>
      <c r="C76" s="18" t="n">
        <v>0</v>
      </c>
      <c r="D76" s="18" t="n">
        <v>0</v>
      </c>
      <c r="E76" s="26" t="n">
        <v>0</v>
      </c>
      <c r="F76" s="16"/>
      <c r="G76" s="1"/>
    </row>
    <row r="77" s="28" customFormat="true" ht="37.3" hidden="false" customHeight="false" outlineLevel="0" collapsed="false">
      <c r="A77" s="17" t="s">
        <v>17</v>
      </c>
      <c r="B77" s="18" t="n">
        <v>63000</v>
      </c>
      <c r="C77" s="18" t="n">
        <v>73997.89</v>
      </c>
      <c r="D77" s="18" t="n">
        <v>4205.53</v>
      </c>
      <c r="E77" s="26" t="n">
        <f aca="false">D77/C77*100</f>
        <v>5.68331069980509</v>
      </c>
      <c r="F77" s="16"/>
      <c r="G77" s="1"/>
    </row>
    <row r="80" customFormat="false" ht="15" hidden="false" customHeight="false" outlineLevel="0" collapsed="false">
      <c r="A80" s="1" t="s">
        <v>36</v>
      </c>
    </row>
    <row r="81" customFormat="false" ht="15" hidden="false" customHeight="false" outlineLevel="0" collapsed="false">
      <c r="A81" s="1" t="s">
        <v>37</v>
      </c>
    </row>
    <row r="82" customFormat="false" ht="15" hidden="false" customHeight="false" outlineLevel="0" collapsed="false">
      <c r="A82" s="1" t="s">
        <v>38</v>
      </c>
    </row>
    <row r="83" customFormat="false" ht="15" hidden="false" customHeight="false" outlineLevel="0" collapsed="false">
      <c r="A83" s="1" t="s">
        <v>39</v>
      </c>
    </row>
    <row r="84" customFormat="false" ht="15" hidden="false" customHeight="false" outlineLevel="0" collapsed="false">
      <c r="A84" s="1" t="s">
        <v>40</v>
      </c>
    </row>
    <row r="179" customFormat="false" ht="15" hidden="false" customHeight="false" outlineLevel="0" collapsed="false">
      <c r="A179" s="1" t="s">
        <v>41</v>
      </c>
    </row>
  </sheetData>
  <mergeCells count="9">
    <mergeCell ref="A2:F2"/>
    <mergeCell ref="A3:F3"/>
    <mergeCell ref="A4:F4"/>
    <mergeCell ref="A6:F6"/>
    <mergeCell ref="A8:F8"/>
    <mergeCell ref="A10:A11"/>
    <mergeCell ref="B10:C10"/>
    <mergeCell ref="E10:E11"/>
    <mergeCell ref="F10:F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4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H47" activeCellId="0" sqref="H4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1" width="19.86"/>
    <col collapsed="false" customWidth="true" hidden="false" outlineLevel="0" max="3" min="3" style="1" width="6.85"/>
    <col collapsed="false" customWidth="false" hidden="false" outlineLevel="0" max="6" min="4" style="1" width="9.14"/>
    <col collapsed="false" customWidth="true" hidden="false" outlineLevel="0" max="7" min="7" style="1" width="11.85"/>
    <col collapsed="false" customWidth="true" hidden="false" outlineLevel="0" max="8" min="8" style="1" width="25.29"/>
    <col collapsed="false" customWidth="false" hidden="false" outlineLevel="0" max="16384" min="9" style="1" width="9.14"/>
  </cols>
  <sheetData>
    <row r="2" customFormat="false" ht="15" hidden="false" customHeight="false" outlineLevel="0" collapsed="false">
      <c r="A2" s="4" t="s">
        <v>42</v>
      </c>
      <c r="B2" s="4"/>
      <c r="C2" s="4"/>
      <c r="D2" s="4"/>
      <c r="E2" s="4"/>
      <c r="F2" s="4"/>
      <c r="G2" s="4"/>
      <c r="H2" s="4"/>
    </row>
    <row r="4" customFormat="false" ht="42" hidden="false" customHeight="true" outlineLevel="0" collapsed="false">
      <c r="A4" s="32" t="s">
        <v>43</v>
      </c>
      <c r="B4" s="32" t="s">
        <v>44</v>
      </c>
      <c r="C4" s="32" t="s">
        <v>45</v>
      </c>
      <c r="D4" s="32" t="s">
        <v>46</v>
      </c>
      <c r="E4" s="32"/>
      <c r="F4" s="32"/>
      <c r="G4" s="32"/>
      <c r="H4" s="32" t="s">
        <v>47</v>
      </c>
    </row>
    <row r="5" customFormat="false" ht="75" hidden="false" customHeight="true" outlineLevel="0" collapsed="false">
      <c r="A5" s="32"/>
      <c r="B5" s="32"/>
      <c r="C5" s="32"/>
      <c r="D5" s="32" t="s">
        <v>48</v>
      </c>
      <c r="E5" s="32" t="s">
        <v>49</v>
      </c>
      <c r="F5" s="32"/>
      <c r="G5" s="32"/>
      <c r="H5" s="32"/>
    </row>
    <row r="6" customFormat="false" ht="15" hidden="false" customHeight="false" outlineLevel="0" collapsed="false">
      <c r="A6" s="32"/>
      <c r="B6" s="32"/>
      <c r="C6" s="32"/>
      <c r="D6" s="32"/>
      <c r="E6" s="33" t="s">
        <v>50</v>
      </c>
      <c r="F6" s="33" t="s">
        <v>51</v>
      </c>
      <c r="G6" s="33" t="s">
        <v>52</v>
      </c>
      <c r="H6" s="32"/>
    </row>
    <row r="7" customFormat="false" ht="15" hidden="false" customHeight="false" outlineLevel="0" collapsed="false">
      <c r="A7" s="16" t="n">
        <v>1</v>
      </c>
      <c r="B7" s="16" t="n">
        <v>2</v>
      </c>
      <c r="C7" s="16" t="n">
        <v>3</v>
      </c>
      <c r="D7" s="16" t="n">
        <v>4</v>
      </c>
      <c r="E7" s="16" t="n">
        <v>5</v>
      </c>
      <c r="F7" s="16" t="n">
        <v>6</v>
      </c>
      <c r="G7" s="16"/>
      <c r="H7" s="16" t="n">
        <v>7</v>
      </c>
    </row>
    <row r="8" customFormat="false" ht="85.05" hidden="false" customHeight="false" outlineLevel="0" collapsed="false">
      <c r="A8" s="9" t="n">
        <v>1</v>
      </c>
      <c r="B8" s="34" t="s">
        <v>53</v>
      </c>
      <c r="C8" s="33" t="s">
        <v>54</v>
      </c>
      <c r="D8" s="35" t="n">
        <v>65.2</v>
      </c>
      <c r="E8" s="36" t="s">
        <v>55</v>
      </c>
      <c r="F8" s="35" t="n">
        <v>69</v>
      </c>
      <c r="G8" s="37" t="n">
        <f aca="false">F8/E8*100</f>
        <v>100.729927007299</v>
      </c>
      <c r="H8" s="16"/>
    </row>
    <row r="9" customFormat="false" ht="120.85" hidden="false" customHeight="false" outlineLevel="0" collapsed="false">
      <c r="A9" s="9" t="n">
        <v>2</v>
      </c>
      <c r="B9" s="34" t="s">
        <v>56</v>
      </c>
      <c r="C9" s="33" t="s">
        <v>54</v>
      </c>
      <c r="D9" s="38" t="n">
        <v>82.9</v>
      </c>
      <c r="E9" s="38" t="n">
        <v>88.8</v>
      </c>
      <c r="F9" s="38" t="n">
        <v>88.8</v>
      </c>
      <c r="G9" s="37" t="n">
        <f aca="false">F9/E9*100</f>
        <v>100</v>
      </c>
      <c r="H9" s="16"/>
    </row>
    <row r="10" customFormat="false" ht="85.05" hidden="false" customHeight="false" outlineLevel="0" collapsed="false">
      <c r="A10" s="9" t="n">
        <v>3</v>
      </c>
      <c r="B10" s="34" t="s">
        <v>57</v>
      </c>
      <c r="C10" s="33" t="s">
        <v>54</v>
      </c>
      <c r="D10" s="35" t="n">
        <v>55</v>
      </c>
      <c r="E10" s="39" t="n">
        <v>59</v>
      </c>
      <c r="F10" s="38" t="n">
        <v>59</v>
      </c>
      <c r="G10" s="37" t="n">
        <f aca="false">F10/E10*100</f>
        <v>100</v>
      </c>
      <c r="H10" s="16"/>
    </row>
    <row r="11" customFormat="false" ht="216.4" hidden="false" customHeight="false" outlineLevel="0" collapsed="false">
      <c r="A11" s="9" t="n">
        <v>4</v>
      </c>
      <c r="B11" s="34" t="s">
        <v>58</v>
      </c>
      <c r="C11" s="33" t="s">
        <v>59</v>
      </c>
      <c r="D11" s="35" t="n">
        <v>342</v>
      </c>
      <c r="E11" s="39" t="n">
        <v>334</v>
      </c>
      <c r="F11" s="38" t="n">
        <v>353</v>
      </c>
      <c r="G11" s="37" t="n">
        <f aca="false">E11/F11*100</f>
        <v>94.6175637393768</v>
      </c>
      <c r="H11" s="33" t="s">
        <v>60</v>
      </c>
    </row>
    <row r="12" customFormat="false" ht="15" hidden="true" customHeight="false" outlineLevel="0" collapsed="false">
      <c r="A12" s="33"/>
      <c r="B12" s="33"/>
      <c r="C12" s="33"/>
      <c r="D12" s="33"/>
      <c r="E12" s="33"/>
      <c r="F12" s="33"/>
      <c r="G12" s="40" t="e">
        <f aca="false">F12/E12*100</f>
        <v>#DIV/0!</v>
      </c>
      <c r="H12" s="16"/>
    </row>
    <row r="13" customFormat="false" ht="73.1" hidden="true" customHeight="false" outlineLevel="0" collapsed="false">
      <c r="A13" s="33"/>
      <c r="B13" s="33"/>
      <c r="C13" s="33"/>
      <c r="D13" s="33"/>
      <c r="E13" s="33"/>
      <c r="F13" s="33"/>
      <c r="G13" s="40" t="e">
        <f aca="false">F13/E13*100</f>
        <v>#DIV/0!</v>
      </c>
      <c r="H13" s="16"/>
    </row>
    <row r="14" customFormat="false" ht="25.35" hidden="true" customHeight="false" outlineLevel="0" collapsed="false">
      <c r="A14" s="33"/>
      <c r="B14" s="33"/>
      <c r="C14" s="33"/>
      <c r="D14" s="33"/>
      <c r="E14" s="33"/>
      <c r="F14" s="33"/>
      <c r="G14" s="40" t="e">
        <f aca="false">F14/E14*100</f>
        <v>#DIV/0!</v>
      </c>
      <c r="H14" s="16"/>
    </row>
    <row r="15" customFormat="false" ht="25.35" hidden="true" customHeight="false" outlineLevel="0" collapsed="false">
      <c r="A15" s="33"/>
      <c r="B15" s="33"/>
      <c r="C15" s="33"/>
      <c r="D15" s="33"/>
      <c r="E15" s="33"/>
      <c r="F15" s="33"/>
      <c r="G15" s="40" t="e">
        <f aca="false">F15/E15*100</f>
        <v>#DIV/0!</v>
      </c>
      <c r="H15" s="16"/>
    </row>
    <row r="16" customFormat="false" ht="37.3" hidden="true" customHeight="false" outlineLevel="0" collapsed="false">
      <c r="A16" s="33"/>
      <c r="B16" s="33"/>
      <c r="C16" s="33"/>
      <c r="D16" s="33"/>
      <c r="E16" s="33"/>
      <c r="F16" s="33"/>
      <c r="G16" s="40" t="e">
        <f aca="false">F16/E16*100</f>
        <v>#DIV/0!</v>
      </c>
      <c r="H16" s="16"/>
    </row>
    <row r="17" customFormat="false" ht="15" hidden="true" customHeight="false" outlineLevel="0" collapsed="false">
      <c r="A17" s="33"/>
      <c r="B17" s="33"/>
      <c r="C17" s="33"/>
      <c r="D17" s="33"/>
      <c r="E17" s="33"/>
      <c r="F17" s="33"/>
      <c r="G17" s="40" t="e">
        <f aca="false">F17/E17*100</f>
        <v>#DIV/0!</v>
      </c>
      <c r="H17" s="16"/>
    </row>
    <row r="18" customFormat="false" ht="61.15" hidden="true" customHeight="false" outlineLevel="0" collapsed="false">
      <c r="A18" s="33"/>
      <c r="B18" s="33"/>
      <c r="C18" s="33"/>
      <c r="D18" s="33"/>
      <c r="E18" s="33"/>
      <c r="F18" s="33"/>
      <c r="G18" s="40" t="e">
        <f aca="false">F18/E18*100</f>
        <v>#DIV/0!</v>
      </c>
      <c r="H18" s="16"/>
    </row>
    <row r="19" customFormat="false" ht="25.35" hidden="true" customHeight="false" outlineLevel="0" collapsed="false">
      <c r="A19" s="16"/>
      <c r="B19" s="16"/>
      <c r="C19" s="16"/>
      <c r="D19" s="16"/>
      <c r="E19" s="16"/>
      <c r="F19" s="16"/>
      <c r="G19" s="40" t="e">
        <f aca="false">F19/E19*100</f>
        <v>#DIV/0!</v>
      </c>
      <c r="H19" s="16"/>
    </row>
    <row r="20" customFormat="false" ht="15" hidden="true" customHeight="false" outlineLevel="0" collapsed="false">
      <c r="A20" s="16"/>
      <c r="B20" s="16"/>
      <c r="C20" s="16"/>
      <c r="D20" s="16"/>
      <c r="E20" s="16"/>
      <c r="F20" s="16"/>
      <c r="G20" s="40" t="e">
        <f aca="false">F20/E20*100</f>
        <v>#DIV/0!</v>
      </c>
      <c r="H20" s="16"/>
    </row>
    <row r="21" customFormat="false" ht="37.3" hidden="true" customHeight="false" outlineLevel="0" collapsed="false">
      <c r="A21" s="16"/>
      <c r="B21" s="16"/>
      <c r="C21" s="16"/>
      <c r="D21" s="16"/>
      <c r="E21" s="16"/>
      <c r="F21" s="16"/>
      <c r="G21" s="40" t="e">
        <f aca="false">F21/E21*100</f>
        <v>#DIV/0!</v>
      </c>
      <c r="H21" s="16"/>
    </row>
    <row r="22" customFormat="false" ht="61.15" hidden="true" customHeight="false" outlineLevel="0" collapsed="false">
      <c r="A22" s="16"/>
      <c r="B22" s="16"/>
      <c r="C22" s="16"/>
      <c r="D22" s="16"/>
      <c r="E22" s="16"/>
      <c r="F22" s="16"/>
      <c r="G22" s="40" t="e">
        <f aca="false">F22/E22*100</f>
        <v>#DIV/0!</v>
      </c>
      <c r="H22" s="16"/>
    </row>
    <row r="23" customFormat="false" ht="25.35" hidden="true" customHeight="false" outlineLevel="0" collapsed="false">
      <c r="A23" s="16"/>
      <c r="B23" s="16"/>
      <c r="C23" s="16"/>
      <c r="D23" s="16"/>
      <c r="E23" s="16"/>
      <c r="F23" s="16"/>
      <c r="G23" s="40" t="e">
        <f aca="false">F23/E23*100</f>
        <v>#DIV/0!</v>
      </c>
      <c r="H23" s="16"/>
    </row>
    <row r="24" customFormat="false" ht="15" hidden="true" customHeight="false" outlineLevel="0" collapsed="false">
      <c r="A24" s="16"/>
      <c r="B24" s="16"/>
      <c r="C24" s="16"/>
      <c r="D24" s="16"/>
      <c r="E24" s="16"/>
      <c r="F24" s="16"/>
      <c r="G24" s="40" t="e">
        <f aca="false">F24/E24*100</f>
        <v>#DIV/0!</v>
      </c>
      <c r="H24" s="16"/>
    </row>
    <row r="25" customFormat="false" ht="37.3" hidden="true" customHeight="false" outlineLevel="0" collapsed="false">
      <c r="A25" s="16"/>
      <c r="B25" s="16"/>
      <c r="C25" s="16"/>
      <c r="D25" s="16"/>
      <c r="E25" s="16"/>
      <c r="F25" s="16"/>
      <c r="G25" s="40" t="e">
        <f aca="false">F25/E25*100</f>
        <v>#DIV/0!</v>
      </c>
      <c r="H25" s="16"/>
    </row>
    <row r="26" customFormat="false" ht="73.1" hidden="true" customHeight="false" outlineLevel="0" collapsed="false">
      <c r="A26" s="16"/>
      <c r="B26" s="16"/>
      <c r="C26" s="16"/>
      <c r="D26" s="16"/>
      <c r="E26" s="16"/>
      <c r="F26" s="16"/>
      <c r="G26" s="40" t="e">
        <f aca="false">F26/E26*100</f>
        <v>#DIV/0!</v>
      </c>
      <c r="H26" s="16"/>
    </row>
    <row r="27" customFormat="false" ht="25.35" hidden="true" customHeight="false" outlineLevel="0" collapsed="false">
      <c r="A27" s="16"/>
      <c r="B27" s="16"/>
      <c r="C27" s="16"/>
      <c r="D27" s="16"/>
      <c r="E27" s="16"/>
      <c r="F27" s="16"/>
      <c r="G27" s="40" t="e">
        <f aca="false">F27/E27*100</f>
        <v>#DIV/0!</v>
      </c>
      <c r="H27" s="16"/>
    </row>
    <row r="28" customFormat="false" ht="15" hidden="true" customHeight="false" outlineLevel="0" collapsed="false">
      <c r="A28" s="16"/>
      <c r="B28" s="16"/>
      <c r="C28" s="16"/>
      <c r="D28" s="16"/>
      <c r="E28" s="16"/>
      <c r="F28" s="16"/>
      <c r="G28" s="40" t="e">
        <f aca="false">F28/E28*100</f>
        <v>#DIV/0!</v>
      </c>
      <c r="H28" s="16"/>
    </row>
    <row r="29" customFormat="false" ht="37.3" hidden="true" customHeight="false" outlineLevel="0" collapsed="false">
      <c r="A29" s="16"/>
      <c r="B29" s="16"/>
      <c r="C29" s="16"/>
      <c r="D29" s="16"/>
      <c r="E29" s="16"/>
      <c r="F29" s="16"/>
      <c r="G29" s="40" t="e">
        <f aca="false">F29/E29*100</f>
        <v>#DIV/0!</v>
      </c>
      <c r="H29" s="16"/>
    </row>
    <row r="30" customFormat="false" ht="15" hidden="true" customHeight="false" outlineLevel="0" collapsed="false">
      <c r="A30" s="16"/>
      <c r="B30" s="16"/>
      <c r="C30" s="16"/>
      <c r="D30" s="16"/>
      <c r="E30" s="16"/>
      <c r="F30" s="16"/>
      <c r="G30" s="40" t="e">
        <f aca="false">F30/E30*100</f>
        <v>#DIV/0!</v>
      </c>
      <c r="H30" s="16"/>
    </row>
    <row r="31" customFormat="false" ht="25.35" hidden="true" customHeight="false" outlineLevel="0" collapsed="false">
      <c r="A31" s="16"/>
      <c r="B31" s="16"/>
      <c r="C31" s="16"/>
      <c r="D31" s="16"/>
      <c r="E31" s="16"/>
      <c r="F31" s="16"/>
      <c r="G31" s="40" t="e">
        <f aca="false">F31/E31*100</f>
        <v>#DIV/0!</v>
      </c>
      <c r="H31" s="16"/>
    </row>
    <row r="32" customFormat="false" ht="15" hidden="true" customHeight="false" outlineLevel="0" collapsed="false">
      <c r="A32" s="16"/>
      <c r="B32" s="16"/>
      <c r="C32" s="16"/>
      <c r="D32" s="16"/>
      <c r="E32" s="16"/>
      <c r="F32" s="16"/>
      <c r="G32" s="40" t="e">
        <f aca="false">F32/E32*100</f>
        <v>#DIV/0!</v>
      </c>
      <c r="H32" s="16"/>
    </row>
    <row r="33" customFormat="false" ht="37.3" hidden="true" customHeight="false" outlineLevel="0" collapsed="false">
      <c r="A33" s="16"/>
      <c r="B33" s="16"/>
      <c r="C33" s="16"/>
      <c r="D33" s="16"/>
      <c r="E33" s="16"/>
      <c r="F33" s="16"/>
      <c r="G33" s="40" t="e">
        <f aca="false">F33/E33*100</f>
        <v>#DIV/0!</v>
      </c>
      <c r="H33" s="16"/>
    </row>
    <row r="34" customFormat="false" ht="15" hidden="true" customHeight="false" outlineLevel="0" collapsed="false">
      <c r="A34" s="16"/>
      <c r="B34" s="16"/>
      <c r="C34" s="16"/>
      <c r="D34" s="16"/>
      <c r="E34" s="16"/>
      <c r="F34" s="16"/>
      <c r="G34" s="40" t="e">
        <f aca="false">F34/E34*100</f>
        <v>#DIV/0!</v>
      </c>
      <c r="H34" s="16"/>
    </row>
    <row r="35" customFormat="false" ht="25.35" hidden="true" customHeight="false" outlineLevel="0" collapsed="false">
      <c r="A35" s="16"/>
      <c r="B35" s="16"/>
      <c r="C35" s="16"/>
      <c r="D35" s="16"/>
      <c r="E35" s="16"/>
      <c r="F35" s="16"/>
      <c r="G35" s="40" t="e">
        <f aca="false">F35/E35*100</f>
        <v>#DIV/0!</v>
      </c>
      <c r="H35" s="16"/>
    </row>
    <row r="36" customFormat="false" ht="15" hidden="true" customHeight="false" outlineLevel="0" collapsed="false">
      <c r="A36" s="16"/>
      <c r="B36" s="16"/>
      <c r="C36" s="16"/>
      <c r="D36" s="16"/>
      <c r="E36" s="16"/>
      <c r="F36" s="16"/>
      <c r="G36" s="40" t="e">
        <f aca="false">F36/E36*100</f>
        <v>#DIV/0!</v>
      </c>
      <c r="H36" s="16"/>
    </row>
    <row r="37" customFormat="false" ht="37.3" hidden="true" customHeight="false" outlineLevel="0" collapsed="false">
      <c r="A37" s="16"/>
      <c r="B37" s="16"/>
      <c r="C37" s="16"/>
      <c r="D37" s="16"/>
      <c r="E37" s="16"/>
      <c r="F37" s="16"/>
      <c r="G37" s="40" t="e">
        <f aca="false">F37/E37*100</f>
        <v>#DIV/0!</v>
      </c>
      <c r="H37" s="16"/>
    </row>
    <row r="38" customFormat="false" ht="15" hidden="true" customHeight="false" outlineLevel="0" collapsed="false">
      <c r="A38" s="16"/>
      <c r="B38" s="16"/>
      <c r="C38" s="16"/>
      <c r="D38" s="16"/>
      <c r="E38" s="16"/>
      <c r="F38" s="16"/>
      <c r="G38" s="40" t="e">
        <f aca="false">F38/E38*100</f>
        <v>#DIV/0!</v>
      </c>
      <c r="H38" s="16"/>
    </row>
    <row r="39" customFormat="false" ht="25.35" hidden="true" customHeight="false" outlineLevel="0" collapsed="false">
      <c r="A39" s="16"/>
      <c r="B39" s="16"/>
      <c r="C39" s="16"/>
      <c r="D39" s="16"/>
      <c r="E39" s="16"/>
      <c r="F39" s="16"/>
      <c r="G39" s="40" t="e">
        <f aca="false">F39/E39*100</f>
        <v>#DIV/0!</v>
      </c>
      <c r="H39" s="16"/>
    </row>
    <row r="40" customFormat="false" ht="15" hidden="true" customHeight="false" outlineLevel="0" collapsed="false">
      <c r="A40" s="16"/>
      <c r="B40" s="16"/>
      <c r="C40" s="16"/>
      <c r="D40" s="16"/>
      <c r="E40" s="16"/>
      <c r="F40" s="16"/>
      <c r="G40" s="40" t="e">
        <f aca="false">F40/E40*100</f>
        <v>#DIV/0!</v>
      </c>
      <c r="H40" s="16"/>
    </row>
    <row r="41" customFormat="false" ht="37.3" hidden="true" customHeight="false" outlineLevel="0" collapsed="false">
      <c r="A41" s="16"/>
      <c r="B41" s="16"/>
      <c r="C41" s="16"/>
      <c r="D41" s="16"/>
      <c r="E41" s="16"/>
      <c r="F41" s="16"/>
      <c r="G41" s="40" t="e">
        <f aca="false">F41/E41*100</f>
        <v>#DIV/0!</v>
      </c>
      <c r="H41" s="16"/>
    </row>
    <row r="42" customFormat="false" ht="15" hidden="true" customHeight="false" outlineLevel="0" collapsed="false">
      <c r="A42" s="16"/>
      <c r="B42" s="16"/>
      <c r="C42" s="16"/>
      <c r="D42" s="16"/>
      <c r="E42" s="16"/>
      <c r="F42" s="16"/>
      <c r="G42" s="40" t="e">
        <f aca="false">F42/E42*100</f>
        <v>#DIV/0!</v>
      </c>
      <c r="H42" s="16"/>
    </row>
    <row r="43" customFormat="false" ht="25.35" hidden="true" customHeight="false" outlineLevel="0" collapsed="false">
      <c r="A43" s="16"/>
      <c r="B43" s="16"/>
      <c r="C43" s="16"/>
      <c r="D43" s="16"/>
      <c r="E43" s="16"/>
      <c r="F43" s="16"/>
      <c r="G43" s="40" t="e">
        <f aca="false">F43/E43*100</f>
        <v>#DIV/0!</v>
      </c>
      <c r="H43" s="16"/>
    </row>
    <row r="44" customFormat="false" ht="15" hidden="false" customHeight="false" outlineLevel="0" collapsed="false">
      <c r="F44" s="41" t="s">
        <v>61</v>
      </c>
      <c r="G44" s="41" t="n">
        <f aca="false">SUM(G8:G11)/A11</f>
        <v>98.836872686669</v>
      </c>
    </row>
  </sheetData>
  <mergeCells count="8">
    <mergeCell ref="A2:H2"/>
    <mergeCell ref="A4:A6"/>
    <mergeCell ref="B4:B6"/>
    <mergeCell ref="C4:C6"/>
    <mergeCell ref="D4:G4"/>
    <mergeCell ref="H4:H6"/>
    <mergeCell ref="D5:D6"/>
    <mergeCell ref="E5:G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9.1484375" defaultRowHeight="13.8" zeroHeight="false" outlineLevelRow="0" outlineLevelCol="0"/>
  <cols>
    <col collapsed="false" customWidth="false" hidden="false" outlineLevel="0" max="1" min="1" style="42" width="9.14"/>
    <col collapsed="false" customWidth="true" hidden="false" outlineLevel="0" max="2" min="2" style="42" width="19.86"/>
    <col collapsed="false" customWidth="false" hidden="false" outlineLevel="0" max="16384" min="3" style="42" width="9.14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15" hidden="false" customHeight="true" outlineLevel="0" collapsed="false">
      <c r="A3" s="43" t="s">
        <v>62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customFormat="false" ht="17.25" hidden="false" customHeight="true" outlineLevel="0" collapsed="false">
      <c r="A4" s="43" t="s">
        <v>63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customFormat="false" ht="15" hidden="false" customHeight="false" outlineLevel="0" collapsed="false"/>
    <row r="6" customFormat="false" ht="15.75" hidden="false" customHeight="true" outlineLevel="0" collapsed="false">
      <c r="A6" s="43" t="s">
        <v>64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customFormat="false" ht="15" hidden="false" customHeight="false" outlineLevel="0" collapsed="false"/>
    <row r="8" customFormat="false" ht="60" hidden="false" customHeight="true" outlineLevel="0" collapsed="false">
      <c r="A8" s="44" t="s">
        <v>43</v>
      </c>
      <c r="B8" s="44" t="s">
        <v>65</v>
      </c>
      <c r="C8" s="44" t="s">
        <v>66</v>
      </c>
      <c r="D8" s="44" t="s">
        <v>67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 t="s">
        <v>68</v>
      </c>
      <c r="P8" s="44" t="s">
        <v>69</v>
      </c>
    </row>
    <row r="9" customFormat="false" ht="120.85" hidden="false" customHeight="false" outlineLevel="0" collapsed="false">
      <c r="A9" s="44"/>
      <c r="B9" s="44"/>
      <c r="C9" s="44"/>
      <c r="D9" s="44" t="s">
        <v>70</v>
      </c>
      <c r="E9" s="44" t="s">
        <v>71</v>
      </c>
      <c r="F9" s="44" t="s">
        <v>72</v>
      </c>
      <c r="G9" s="44" t="s">
        <v>73</v>
      </c>
      <c r="H9" s="44" t="s">
        <v>74</v>
      </c>
      <c r="I9" s="44" t="s">
        <v>75</v>
      </c>
      <c r="J9" s="44" t="s">
        <v>76</v>
      </c>
      <c r="K9" s="44" t="s">
        <v>77</v>
      </c>
      <c r="L9" s="44" t="s">
        <v>78</v>
      </c>
      <c r="M9" s="44" t="s">
        <v>79</v>
      </c>
      <c r="N9" s="44" t="s">
        <v>80</v>
      </c>
      <c r="O9" s="44"/>
      <c r="P9" s="44"/>
    </row>
    <row r="10" customFormat="false" ht="85.05" hidden="false" customHeight="false" outlineLevel="0" collapsed="false">
      <c r="A10" s="45" t="n">
        <v>1</v>
      </c>
      <c r="B10" s="44" t="n">
        <v>2</v>
      </c>
      <c r="C10" s="44" t="n">
        <v>3</v>
      </c>
      <c r="D10" s="44" t="n">
        <v>4</v>
      </c>
      <c r="E10" s="45" t="n">
        <v>5</v>
      </c>
      <c r="F10" s="45" t="n">
        <v>6</v>
      </c>
      <c r="G10" s="45" t="n">
        <v>7</v>
      </c>
      <c r="H10" s="45" t="n">
        <v>8</v>
      </c>
      <c r="I10" s="45" t="n">
        <v>9</v>
      </c>
      <c r="J10" s="45" t="n">
        <v>10</v>
      </c>
      <c r="K10" s="45" t="n">
        <v>11</v>
      </c>
      <c r="L10" s="45" t="n">
        <v>12</v>
      </c>
      <c r="M10" s="45" t="n">
        <v>13</v>
      </c>
      <c r="N10" s="45" t="n">
        <v>14</v>
      </c>
      <c r="O10" s="45" t="n">
        <v>15</v>
      </c>
      <c r="P10" s="45"/>
    </row>
    <row r="11" customFormat="false" ht="19.4" hidden="false" customHeight="true" outlineLevel="0" collapsed="false">
      <c r="A11" s="46" t="n">
        <v>1</v>
      </c>
      <c r="B11" s="44" t="s">
        <v>81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customFormat="false" ht="15" hidden="false" customHeight="false" outlineLevel="0" collapsed="false">
      <c r="A12" s="46"/>
      <c r="B12" s="44" t="s">
        <v>82</v>
      </c>
      <c r="C12" s="42" t="s">
        <v>83</v>
      </c>
      <c r="D12" s="47" t="n">
        <v>437.462</v>
      </c>
      <c r="E12" s="47" t="n">
        <v>437.462</v>
      </c>
      <c r="F12" s="47" t="n">
        <v>437.462</v>
      </c>
      <c r="G12" s="47"/>
      <c r="H12" s="47"/>
      <c r="I12" s="47"/>
      <c r="J12" s="47"/>
      <c r="K12" s="47"/>
      <c r="L12" s="47"/>
      <c r="M12" s="47"/>
      <c r="N12" s="47"/>
      <c r="O12" s="45"/>
      <c r="P12" s="45"/>
    </row>
    <row r="13" customFormat="false" ht="21.75" hidden="false" customHeight="true" outlineLevel="0" collapsed="false">
      <c r="A13" s="46"/>
      <c r="B13" s="44" t="s">
        <v>84</v>
      </c>
      <c r="C13" s="42" t="s">
        <v>83</v>
      </c>
      <c r="D13" s="48" t="n">
        <v>437.462</v>
      </c>
      <c r="E13" s="48" t="n">
        <v>437.462</v>
      </c>
      <c r="F13" s="48" t="n">
        <v>437.462</v>
      </c>
      <c r="G13" s="48"/>
      <c r="H13" s="48"/>
      <c r="I13" s="48"/>
      <c r="J13" s="48"/>
      <c r="K13" s="48"/>
      <c r="L13" s="48"/>
      <c r="M13" s="45"/>
      <c r="N13" s="45"/>
      <c r="O13" s="45"/>
      <c r="P13" s="49"/>
    </row>
    <row r="14" customFormat="false" ht="15" hidden="false" customHeight="true" outlineLevel="0" collapsed="false">
      <c r="A14" s="46" t="n">
        <v>2</v>
      </c>
      <c r="B14" s="44" t="s">
        <v>85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customFormat="false" ht="25.35" hidden="false" customHeight="false" outlineLevel="0" collapsed="false">
      <c r="A15" s="46"/>
      <c r="B15" s="44" t="s">
        <v>82</v>
      </c>
      <c r="C15" s="42" t="s">
        <v>83</v>
      </c>
      <c r="D15" s="47" t="n">
        <v>225.57</v>
      </c>
      <c r="E15" s="47" t="n">
        <v>225.57</v>
      </c>
      <c r="F15" s="47" t="n">
        <v>225.57</v>
      </c>
      <c r="G15" s="47"/>
      <c r="H15" s="47"/>
      <c r="I15" s="47"/>
      <c r="J15" s="47"/>
      <c r="K15" s="47"/>
      <c r="L15" s="47"/>
      <c r="M15" s="47"/>
      <c r="N15" s="47"/>
      <c r="O15" s="45"/>
      <c r="P15" s="45"/>
    </row>
    <row r="16" customFormat="false" ht="37.3" hidden="false" customHeight="false" outlineLevel="0" collapsed="false">
      <c r="A16" s="46"/>
      <c r="B16" s="44" t="s">
        <v>84</v>
      </c>
      <c r="C16" s="42" t="s">
        <v>83</v>
      </c>
      <c r="D16" s="47" t="n">
        <v>225.57</v>
      </c>
      <c r="E16" s="47" t="n">
        <v>225.57</v>
      </c>
      <c r="F16" s="47" t="n">
        <v>225.57</v>
      </c>
      <c r="G16" s="47"/>
      <c r="H16" s="47"/>
      <c r="I16" s="47"/>
      <c r="J16" s="47"/>
      <c r="K16" s="47"/>
      <c r="L16" s="47"/>
      <c r="M16" s="47"/>
      <c r="N16" s="47"/>
      <c r="O16" s="45"/>
      <c r="P16" s="49"/>
    </row>
    <row r="17" customFormat="false" ht="15" hidden="false" customHeight="true" outlineLevel="0" collapsed="false">
      <c r="A17" s="46" t="n">
        <v>3</v>
      </c>
      <c r="B17" s="44" t="s">
        <v>86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customFormat="false" ht="13.8" hidden="false" customHeight="false" outlineLevel="0" collapsed="false">
      <c r="A18" s="46"/>
      <c r="B18" s="44" t="s">
        <v>82</v>
      </c>
      <c r="C18" s="42" t="s">
        <v>83</v>
      </c>
      <c r="D18" s="47" t="n">
        <v>456.021</v>
      </c>
      <c r="E18" s="47" t="n">
        <v>456.021</v>
      </c>
      <c r="F18" s="47" t="n">
        <v>456.021</v>
      </c>
      <c r="G18" s="47"/>
      <c r="H18" s="47"/>
      <c r="I18" s="47"/>
      <c r="J18" s="47"/>
      <c r="K18" s="47"/>
      <c r="L18" s="47"/>
      <c r="M18" s="47"/>
      <c r="N18" s="47"/>
      <c r="O18" s="50"/>
      <c r="P18" s="45"/>
    </row>
    <row r="19" customFormat="false" ht="13.8" hidden="false" customHeight="false" outlineLevel="0" collapsed="false">
      <c r="A19" s="46"/>
      <c r="B19" s="44" t="s">
        <v>84</v>
      </c>
      <c r="C19" s="42" t="s">
        <v>83</v>
      </c>
      <c r="D19" s="48" t="n">
        <v>456.021</v>
      </c>
      <c r="E19" s="48" t="n">
        <v>456.021</v>
      </c>
      <c r="F19" s="48" t="n">
        <v>456.021</v>
      </c>
      <c r="G19" s="48"/>
      <c r="H19" s="48"/>
      <c r="I19" s="48"/>
      <c r="J19" s="48"/>
      <c r="K19" s="48"/>
      <c r="L19" s="48"/>
      <c r="M19" s="45"/>
      <c r="N19" s="45"/>
      <c r="O19" s="45"/>
      <c r="P19" s="49"/>
    </row>
    <row r="20" customFormat="false" ht="23.1" hidden="false" customHeight="true" outlineLevel="0" collapsed="false">
      <c r="A20" s="46" t="n">
        <v>4</v>
      </c>
      <c r="B20" s="44" t="s">
        <v>87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customFormat="false" ht="37.3" hidden="false" customHeight="false" outlineLevel="0" collapsed="false">
      <c r="A21" s="46"/>
      <c r="B21" s="44" t="s">
        <v>82</v>
      </c>
      <c r="C21" s="42" t="s">
        <v>88</v>
      </c>
      <c r="D21" s="47" t="n">
        <v>3562</v>
      </c>
      <c r="E21" s="47" t="n">
        <v>3577</v>
      </c>
      <c r="F21" s="47" t="n">
        <v>3691</v>
      </c>
      <c r="G21" s="47"/>
      <c r="H21" s="47"/>
      <c r="I21" s="47"/>
      <c r="J21" s="47"/>
      <c r="K21" s="47"/>
      <c r="L21" s="47"/>
      <c r="M21" s="47"/>
      <c r="N21" s="47"/>
      <c r="O21" s="50"/>
      <c r="P21" s="45"/>
    </row>
    <row r="22" customFormat="false" ht="61.15" hidden="false" customHeight="false" outlineLevel="0" collapsed="false">
      <c r="A22" s="46"/>
      <c r="B22" s="44" t="s">
        <v>84</v>
      </c>
      <c r="C22" s="42" t="s">
        <v>88</v>
      </c>
      <c r="D22" s="50" t="n">
        <v>3518</v>
      </c>
      <c r="E22" s="50" t="n">
        <v>3602</v>
      </c>
      <c r="F22" s="50" t="n">
        <v>4289</v>
      </c>
      <c r="G22" s="50"/>
      <c r="H22" s="50"/>
      <c r="I22" s="50"/>
      <c r="J22" s="50"/>
      <c r="K22" s="50"/>
      <c r="L22" s="50"/>
      <c r="M22" s="45"/>
      <c r="N22" s="45"/>
      <c r="O22" s="45"/>
      <c r="P22" s="49"/>
    </row>
    <row r="23" customFormat="false" ht="15" hidden="false" customHeight="true" outlineLevel="0" collapsed="false">
      <c r="A23" s="46" t="n">
        <v>5</v>
      </c>
      <c r="B23" s="44" t="s">
        <v>89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customFormat="false" ht="15" hidden="false" customHeight="false" outlineLevel="0" collapsed="false">
      <c r="A24" s="46"/>
      <c r="B24" s="44" t="s">
        <v>82</v>
      </c>
      <c r="C24" s="42" t="s">
        <v>90</v>
      </c>
      <c r="D24" s="47" t="n">
        <v>1</v>
      </c>
      <c r="E24" s="47" t="n">
        <v>2</v>
      </c>
      <c r="F24" s="47" t="n">
        <v>2</v>
      </c>
      <c r="G24" s="47"/>
      <c r="H24" s="47"/>
      <c r="I24" s="47"/>
      <c r="J24" s="47"/>
      <c r="K24" s="47"/>
      <c r="L24" s="47"/>
      <c r="M24" s="47"/>
      <c r="N24" s="47"/>
      <c r="O24" s="50"/>
      <c r="P24" s="45"/>
    </row>
    <row r="25" customFormat="false" ht="37.3" hidden="false" customHeight="false" outlineLevel="0" collapsed="false">
      <c r="A25" s="46"/>
      <c r="B25" s="44" t="s">
        <v>84</v>
      </c>
      <c r="C25" s="44" t="s">
        <v>90</v>
      </c>
      <c r="D25" s="50" t="n">
        <v>1</v>
      </c>
      <c r="E25" s="50" t="n">
        <v>2</v>
      </c>
      <c r="F25" s="50" t="n">
        <v>2</v>
      </c>
      <c r="G25" s="50"/>
      <c r="H25" s="50"/>
      <c r="I25" s="50"/>
      <c r="J25" s="50"/>
      <c r="K25" s="50"/>
      <c r="L25" s="50"/>
      <c r="M25" s="45"/>
      <c r="N25" s="45"/>
      <c r="O25" s="45"/>
      <c r="P25" s="49"/>
    </row>
    <row r="26" customFormat="false" ht="25.35" hidden="false" customHeight="true" outlineLevel="0" collapsed="false">
      <c r="A26" s="46" t="n">
        <v>6</v>
      </c>
      <c r="B26" s="44" t="s">
        <v>91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customFormat="false" ht="13.8" hidden="false" customHeight="false" outlineLevel="0" collapsed="false">
      <c r="A27" s="46"/>
      <c r="B27" s="44" t="s">
        <v>82</v>
      </c>
      <c r="C27" s="44" t="s">
        <v>92</v>
      </c>
      <c r="D27" s="47" t="n">
        <v>0</v>
      </c>
      <c r="E27" s="47" t="n">
        <v>0</v>
      </c>
      <c r="F27" s="47" t="n">
        <v>0</v>
      </c>
      <c r="G27" s="47"/>
      <c r="H27" s="47"/>
      <c r="I27" s="47"/>
      <c r="J27" s="47"/>
      <c r="K27" s="47"/>
      <c r="L27" s="47"/>
      <c r="M27" s="47"/>
      <c r="N27" s="47"/>
      <c r="O27" s="50"/>
      <c r="P27" s="45"/>
    </row>
    <row r="28" customFormat="false" ht="13.8" hidden="false" customHeight="false" outlineLevel="0" collapsed="false">
      <c r="A28" s="46"/>
      <c r="B28" s="44" t="s">
        <v>84</v>
      </c>
      <c r="C28" s="44" t="s">
        <v>92</v>
      </c>
      <c r="D28" s="50" t="n">
        <v>0</v>
      </c>
      <c r="E28" s="50" t="n">
        <v>0</v>
      </c>
      <c r="F28" s="50" t="n">
        <v>0</v>
      </c>
      <c r="G28" s="50"/>
      <c r="H28" s="50"/>
      <c r="I28" s="50"/>
      <c r="J28" s="50"/>
      <c r="K28" s="50"/>
      <c r="L28" s="50"/>
      <c r="M28" s="45"/>
      <c r="N28" s="45"/>
      <c r="O28" s="45"/>
      <c r="P28" s="49"/>
    </row>
    <row r="29" customFormat="false" ht="25.35" hidden="false" customHeight="true" outlineLevel="0" collapsed="false">
      <c r="A29" s="46" t="n">
        <v>7</v>
      </c>
      <c r="B29" s="44" t="s">
        <v>93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customFormat="false" ht="15" hidden="false" customHeight="false" outlineLevel="0" collapsed="false">
      <c r="A30" s="46"/>
      <c r="B30" s="44" t="s">
        <v>82</v>
      </c>
      <c r="C30" s="44" t="s">
        <v>90</v>
      </c>
      <c r="D30" s="47" t="n">
        <v>0</v>
      </c>
      <c r="E30" s="47" t="n">
        <v>0</v>
      </c>
      <c r="F30" s="47" t="n">
        <v>130</v>
      </c>
      <c r="G30" s="47"/>
      <c r="H30" s="47"/>
      <c r="I30" s="47"/>
      <c r="J30" s="47"/>
      <c r="K30" s="47"/>
      <c r="L30" s="47"/>
      <c r="M30" s="47"/>
      <c r="N30" s="47"/>
      <c r="O30" s="50"/>
      <c r="P30" s="45"/>
    </row>
    <row r="31" customFormat="false" ht="25.35" hidden="false" customHeight="false" outlineLevel="0" collapsed="false">
      <c r="A31" s="46"/>
      <c r="B31" s="44" t="s">
        <v>84</v>
      </c>
      <c r="C31" s="44" t="s">
        <v>90</v>
      </c>
      <c r="D31" s="50" t="n">
        <v>0</v>
      </c>
      <c r="E31" s="50" t="n">
        <v>0</v>
      </c>
      <c r="F31" s="50" t="n">
        <v>0</v>
      </c>
      <c r="G31" s="50"/>
      <c r="H31" s="50"/>
      <c r="I31" s="50"/>
      <c r="J31" s="50"/>
      <c r="K31" s="50"/>
      <c r="L31" s="50"/>
      <c r="M31" s="45"/>
      <c r="N31" s="45"/>
      <c r="O31" s="45"/>
      <c r="P31" s="49"/>
    </row>
    <row r="32" customFormat="false" ht="13.8" hidden="false" customHeight="true" outlineLevel="0" collapsed="false">
      <c r="A32" s="46" t="n">
        <v>8</v>
      </c>
      <c r="B32" s="44" t="s">
        <v>94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customFormat="false" ht="13.8" hidden="false" customHeight="false" outlineLevel="0" collapsed="false">
      <c r="A33" s="46"/>
      <c r="B33" s="44" t="s">
        <v>82</v>
      </c>
      <c r="C33" s="44" t="s">
        <v>90</v>
      </c>
      <c r="D33" s="47" t="n">
        <v>192</v>
      </c>
      <c r="E33" s="47" t="n">
        <v>192</v>
      </c>
      <c r="F33" s="47" t="n">
        <v>192</v>
      </c>
      <c r="G33" s="47"/>
      <c r="H33" s="47"/>
      <c r="I33" s="47"/>
      <c r="J33" s="47"/>
      <c r="K33" s="47"/>
      <c r="L33" s="47"/>
      <c r="M33" s="47"/>
      <c r="N33" s="47"/>
      <c r="O33" s="50"/>
      <c r="P33" s="45"/>
    </row>
    <row r="34" customFormat="false" ht="13.8" hidden="false" customHeight="false" outlineLevel="0" collapsed="false">
      <c r="A34" s="46"/>
      <c r="B34" s="44" t="s">
        <v>84</v>
      </c>
      <c r="C34" s="44" t="s">
        <v>90</v>
      </c>
      <c r="D34" s="50" t="n">
        <v>192</v>
      </c>
      <c r="E34" s="50" t="n">
        <v>192</v>
      </c>
      <c r="F34" s="50" t="n">
        <v>192</v>
      </c>
      <c r="G34" s="50"/>
      <c r="H34" s="50"/>
      <c r="I34" s="50"/>
      <c r="J34" s="50"/>
      <c r="K34" s="50"/>
      <c r="L34" s="50"/>
      <c r="M34" s="45"/>
      <c r="N34" s="45"/>
      <c r="O34" s="45"/>
      <c r="P34" s="49"/>
    </row>
    <row r="35" customFormat="false" ht="13.8" hidden="false" customHeight="true" outlineLevel="0" collapsed="false">
      <c r="A35" s="46" t="n">
        <v>9</v>
      </c>
      <c r="B35" s="44" t="s">
        <v>95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customFormat="false" ht="15" hidden="false" customHeight="false" outlineLevel="0" collapsed="false">
      <c r="A36" s="46"/>
      <c r="B36" s="44" t="s">
        <v>82</v>
      </c>
      <c r="C36" s="44" t="s">
        <v>90</v>
      </c>
      <c r="D36" s="47" t="n">
        <v>1662</v>
      </c>
      <c r="E36" s="47" t="n">
        <v>1662</v>
      </c>
      <c r="F36" s="47" t="n">
        <v>1662</v>
      </c>
      <c r="G36" s="47"/>
      <c r="H36" s="47"/>
      <c r="I36" s="47"/>
      <c r="J36" s="47"/>
      <c r="K36" s="47"/>
      <c r="L36" s="47"/>
      <c r="M36" s="47"/>
      <c r="N36" s="47"/>
      <c r="O36" s="50"/>
      <c r="P36" s="45"/>
    </row>
    <row r="37" customFormat="false" ht="37.3" hidden="false" customHeight="false" outlineLevel="0" collapsed="false">
      <c r="A37" s="46"/>
      <c r="B37" s="44" t="s">
        <v>84</v>
      </c>
      <c r="C37" s="44" t="s">
        <v>90</v>
      </c>
      <c r="D37" s="50" t="n">
        <v>1662</v>
      </c>
      <c r="E37" s="50" t="n">
        <v>1662</v>
      </c>
      <c r="F37" s="50" t="n">
        <v>1662</v>
      </c>
      <c r="G37" s="50"/>
      <c r="H37" s="50"/>
      <c r="I37" s="50"/>
      <c r="J37" s="50"/>
      <c r="K37" s="50"/>
      <c r="L37" s="50"/>
      <c r="M37" s="45"/>
      <c r="N37" s="45"/>
      <c r="O37" s="45"/>
      <c r="P37" s="49"/>
    </row>
    <row r="38" customFormat="false" ht="15" hidden="false" customHeight="false" outlineLevel="0" collapsed="false"/>
    <row r="39" customFormat="false" ht="25.35" hidden="true" customHeight="false" outlineLevel="0" collapsed="false">
      <c r="N39" s="51" t="s">
        <v>96</v>
      </c>
      <c r="O39" s="51"/>
      <c r="P39" s="52" t="n">
        <f aca="false">(P13+P19)/2</f>
        <v>0</v>
      </c>
    </row>
    <row r="40" customFormat="false" ht="15" hidden="true" customHeight="false" outlineLevel="0" collapsed="false">
      <c r="N40" s="53" t="s">
        <v>97</v>
      </c>
      <c r="O40" s="53"/>
      <c r="P40" s="52" t="n">
        <f aca="false">P16/1</f>
        <v>0</v>
      </c>
    </row>
    <row r="41" customFormat="false" ht="37.3" hidden="true" customHeight="false" outlineLevel="0" collapsed="false">
      <c r="N41" s="53" t="s">
        <v>98</v>
      </c>
      <c r="O41" s="53"/>
      <c r="P41" s="52" t="n">
        <f aca="false">(P13+P19)/2</f>
        <v>0</v>
      </c>
    </row>
    <row r="42" customFormat="false" ht="13.8" hidden="true" customHeight="true" outlineLevel="0" collapsed="false">
      <c r="N42" s="54" t="s">
        <v>99</v>
      </c>
      <c r="O42" s="54"/>
      <c r="P42" s="52" t="n">
        <f aca="false">P13/1</f>
        <v>0</v>
      </c>
    </row>
    <row r="43" customFormat="false" ht="25.35" hidden="true" customHeight="true" outlineLevel="0" collapsed="false">
      <c r="N43" s="55" t="s">
        <v>100</v>
      </c>
      <c r="O43" s="55"/>
      <c r="P43" s="52" t="n">
        <f aca="false">(P22+P25)/2</f>
        <v>0</v>
      </c>
    </row>
    <row r="44" customFormat="false" ht="25.35" hidden="true" customHeight="true" outlineLevel="0" collapsed="false">
      <c r="N44" s="54" t="s">
        <v>101</v>
      </c>
      <c r="O44" s="54"/>
      <c r="P44" s="52" t="n">
        <f aca="false">P22/1</f>
        <v>0</v>
      </c>
    </row>
    <row r="45" customFormat="false" ht="13.8" hidden="true" customHeight="true" outlineLevel="0" collapsed="false">
      <c r="N45" s="54" t="s">
        <v>102</v>
      </c>
      <c r="O45" s="54"/>
      <c r="P45" s="52" t="n">
        <f aca="false">P28/1</f>
        <v>0</v>
      </c>
    </row>
    <row r="46" customFormat="false" ht="13.8" hidden="true" customHeight="true" outlineLevel="0" collapsed="false">
      <c r="N46" s="54" t="s">
        <v>103</v>
      </c>
      <c r="O46" s="54"/>
      <c r="P46" s="52" t="n">
        <f aca="false">(P31+P34)/2</f>
        <v>0</v>
      </c>
    </row>
    <row r="47" customFormat="false" ht="13.8" hidden="true" customHeight="true" outlineLevel="0" collapsed="false">
      <c r="N47" s="54" t="s">
        <v>104</v>
      </c>
      <c r="O47" s="54"/>
      <c r="P47" s="52" t="n">
        <f aca="false">P37/1</f>
        <v>0</v>
      </c>
    </row>
    <row r="48" customFormat="false" ht="15" hidden="false" customHeight="false" outlineLevel="0" collapsed="false"/>
    <row r="49" customFormat="false" ht="37.3" hidden="false" customHeight="false" outlineLevel="0" collapsed="false"/>
    <row r="50" customFormat="false" ht="15" hidden="false" customHeight="false" outlineLevel="0" collapsed="false"/>
    <row r="51" customFormat="false" ht="58.5" hidden="true" customHeight="true" outlineLevel="0" collapsed="false">
      <c r="L51" s="56" t="s">
        <v>105</v>
      </c>
      <c r="M51" s="56"/>
      <c r="N51" s="56"/>
      <c r="O51" s="56"/>
      <c r="P51" s="57" t="n">
        <f aca="false">(P13+P16+P19+P22+P25+P28)/A26</f>
        <v>0</v>
      </c>
    </row>
  </sheetData>
  <mergeCells count="37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A13"/>
    <mergeCell ref="B11:P11"/>
    <mergeCell ref="A14:A16"/>
    <mergeCell ref="B14:P14"/>
    <mergeCell ref="A17:A19"/>
    <mergeCell ref="B17:P17"/>
    <mergeCell ref="A20:A22"/>
    <mergeCell ref="B20:P20"/>
    <mergeCell ref="A23:A25"/>
    <mergeCell ref="B23:P23"/>
    <mergeCell ref="A26:A28"/>
    <mergeCell ref="B26:P26"/>
    <mergeCell ref="A29:A31"/>
    <mergeCell ref="B29:P29"/>
    <mergeCell ref="A32:A34"/>
    <mergeCell ref="B32:P32"/>
    <mergeCell ref="A35:A37"/>
    <mergeCell ref="B35:P35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L51:O5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66" activeCellId="0" sqref="D66"/>
    </sheetView>
  </sheetViews>
  <sheetFormatPr defaultColWidth="8.6796875" defaultRowHeight="13.8" zeroHeight="false" outlineLevelRow="0" outlineLevelCol="0"/>
  <cols>
    <col collapsed="false" customWidth="false" hidden="false" outlineLevel="0" max="1" min="1" style="58" width="8.68"/>
    <col collapsed="false" customWidth="true" hidden="false" outlineLevel="0" max="2" min="2" style="58" width="22.15"/>
    <col collapsed="false" customWidth="true" hidden="false" outlineLevel="0" max="3" min="3" style="58" width="19.29"/>
    <col collapsed="false" customWidth="true" hidden="false" outlineLevel="0" max="4" min="4" style="58" width="18.71"/>
    <col collapsed="false" customWidth="true" hidden="false" outlineLevel="0" max="5" min="5" style="58" width="16.29"/>
    <col collapsed="false" customWidth="true" hidden="false" outlineLevel="0" max="6" min="6" style="58" width="18.86"/>
    <col collapsed="false" customWidth="true" hidden="false" outlineLevel="0" max="7" min="7" style="58" width="28.42"/>
    <col collapsed="false" customWidth="false" hidden="true" outlineLevel="0" max="8" min="8" style="58" width="8.68"/>
    <col collapsed="false" customWidth="false" hidden="false" outlineLevel="0" max="16384" min="9" style="58" width="8.68"/>
  </cols>
  <sheetData>
    <row r="1" customFormat="false" ht="15" hidden="false" customHeight="false" outlineLevel="0" collapsed="false">
      <c r="A1" s="59" t="s">
        <v>106</v>
      </c>
      <c r="B1" s="59"/>
      <c r="C1" s="59"/>
      <c r="D1" s="59"/>
      <c r="E1" s="59"/>
      <c r="F1" s="59"/>
      <c r="G1" s="59"/>
      <c r="H1" s="59"/>
    </row>
    <row r="2" customFormat="false" ht="15" hidden="false" customHeight="false" outlineLevel="0" collapsed="false"/>
    <row r="3" customFormat="false" ht="97.5" hidden="false" customHeight="true" outlineLevel="0" collapsed="false">
      <c r="A3" s="17" t="s">
        <v>107</v>
      </c>
      <c r="B3" s="17" t="s">
        <v>108</v>
      </c>
      <c r="C3" s="17" t="s">
        <v>109</v>
      </c>
      <c r="D3" s="17" t="s">
        <v>110</v>
      </c>
      <c r="E3" s="17" t="s">
        <v>111</v>
      </c>
      <c r="F3" s="17" t="s">
        <v>112</v>
      </c>
      <c r="G3" s="17" t="s">
        <v>113</v>
      </c>
      <c r="H3" s="17" t="s">
        <v>114</v>
      </c>
    </row>
    <row r="4" customFormat="false" ht="15" hidden="false" customHeight="false" outlineLevel="0" collapsed="false">
      <c r="A4" s="60" t="n">
        <v>1</v>
      </c>
      <c r="B4" s="17" t="n">
        <v>2</v>
      </c>
      <c r="C4" s="60" t="n">
        <v>3</v>
      </c>
      <c r="D4" s="60" t="n">
        <v>4</v>
      </c>
      <c r="E4" s="60" t="n">
        <v>5</v>
      </c>
      <c r="F4" s="60" t="n">
        <v>6</v>
      </c>
      <c r="G4" s="60" t="n">
        <v>7</v>
      </c>
      <c r="H4" s="60"/>
    </row>
    <row r="5" customFormat="false" ht="37.3" hidden="false" customHeight="true" outlineLevel="0" collapsed="false">
      <c r="A5" s="61" t="s">
        <v>115</v>
      </c>
      <c r="B5" s="62" t="s">
        <v>116</v>
      </c>
      <c r="C5" s="62"/>
      <c r="D5" s="62"/>
      <c r="E5" s="62"/>
      <c r="F5" s="62"/>
      <c r="G5" s="62"/>
      <c r="H5" s="60"/>
    </row>
    <row r="6" customFormat="false" ht="47.75" hidden="false" customHeight="true" outlineLevel="0" collapsed="false">
      <c r="A6" s="63" t="s">
        <v>117</v>
      </c>
      <c r="B6" s="64" t="s">
        <v>118</v>
      </c>
      <c r="C6" s="64"/>
      <c r="D6" s="64"/>
      <c r="E6" s="64"/>
      <c r="F6" s="64"/>
      <c r="G6" s="64"/>
      <c r="H6" s="60"/>
    </row>
    <row r="7" customFormat="false" ht="46.25" hidden="false" customHeight="true" outlineLevel="0" collapsed="false">
      <c r="A7" s="65" t="s">
        <v>119</v>
      </c>
      <c r="B7" s="66" t="s">
        <v>120</v>
      </c>
      <c r="C7" s="66"/>
      <c r="D7" s="66"/>
      <c r="E7" s="66"/>
      <c r="F7" s="66"/>
      <c r="G7" s="66"/>
      <c r="H7" s="60"/>
    </row>
    <row r="8" customFormat="false" ht="156.7" hidden="false" customHeight="true" outlineLevel="0" collapsed="false">
      <c r="A8" s="60" t="s">
        <v>121</v>
      </c>
      <c r="B8" s="17" t="s">
        <v>122</v>
      </c>
      <c r="C8" s="67" t="n">
        <v>46053</v>
      </c>
      <c r="D8" s="67" t="n">
        <v>46017</v>
      </c>
      <c r="E8" s="68" t="s">
        <v>123</v>
      </c>
      <c r="F8" s="68" t="s">
        <v>124</v>
      </c>
      <c r="G8" s="60"/>
      <c r="H8" s="60" t="s">
        <v>125</v>
      </c>
    </row>
    <row r="9" customFormat="false" ht="157.45" hidden="false" customHeight="true" outlineLevel="0" collapsed="false">
      <c r="A9" s="60" t="s">
        <v>126</v>
      </c>
      <c r="B9" s="17" t="s">
        <v>127</v>
      </c>
      <c r="C9" s="67" t="n">
        <v>46068</v>
      </c>
      <c r="D9" s="67" t="n">
        <v>46017</v>
      </c>
      <c r="E9" s="68"/>
      <c r="F9" s="68" t="s">
        <v>128</v>
      </c>
      <c r="G9" s="60"/>
      <c r="H9" s="60" t="s">
        <v>125</v>
      </c>
    </row>
    <row r="10" customFormat="false" ht="47.75" hidden="false" customHeight="true" outlineLevel="0" collapsed="false">
      <c r="A10" s="60" t="s">
        <v>129</v>
      </c>
      <c r="B10" s="17" t="s">
        <v>130</v>
      </c>
      <c r="C10" s="69" t="s">
        <v>131</v>
      </c>
      <c r="D10" s="69" t="s">
        <v>131</v>
      </c>
      <c r="E10" s="68"/>
      <c r="F10" s="68" t="s">
        <v>132</v>
      </c>
      <c r="G10" s="60"/>
      <c r="H10" s="60" t="s">
        <v>125</v>
      </c>
    </row>
    <row r="11" customFormat="false" ht="47.75" hidden="true" customHeight="true" outlineLevel="0" collapsed="false">
      <c r="A11" s="60" t="s">
        <v>133</v>
      </c>
      <c r="B11" s="17" t="s">
        <v>134</v>
      </c>
      <c r="C11" s="67" t="n">
        <v>46022</v>
      </c>
      <c r="D11" s="67" t="n">
        <v>46022</v>
      </c>
      <c r="E11" s="68"/>
      <c r="F11" s="68" t="s">
        <v>135</v>
      </c>
      <c r="G11" s="60"/>
      <c r="H11" s="60" t="s">
        <v>125</v>
      </c>
    </row>
    <row r="12" customFormat="false" ht="24.6" hidden="false" customHeight="true" outlineLevel="0" collapsed="false">
      <c r="A12" s="65" t="s">
        <v>136</v>
      </c>
      <c r="B12" s="66" t="s">
        <v>137</v>
      </c>
      <c r="C12" s="66"/>
      <c r="D12" s="66"/>
      <c r="E12" s="66"/>
      <c r="F12" s="66"/>
      <c r="G12" s="66"/>
      <c r="H12" s="60"/>
    </row>
    <row r="13" customFormat="false" ht="48.5" hidden="false" customHeight="true" outlineLevel="0" collapsed="false">
      <c r="A13" s="60" t="s">
        <v>138</v>
      </c>
      <c r="B13" s="44" t="s">
        <v>139</v>
      </c>
      <c r="C13" s="67" t="n">
        <v>46081</v>
      </c>
      <c r="D13" s="67" t="n">
        <v>46099</v>
      </c>
      <c r="E13" s="70" t="s">
        <v>140</v>
      </c>
      <c r="F13" s="17" t="s">
        <v>141</v>
      </c>
      <c r="G13" s="60"/>
      <c r="H13" s="60" t="s">
        <v>125</v>
      </c>
    </row>
    <row r="14" customFormat="false" ht="53.7" hidden="true" customHeight="true" outlineLevel="0" collapsed="false">
      <c r="A14" s="60" t="s">
        <v>142</v>
      </c>
      <c r="B14" s="44" t="s">
        <v>143</v>
      </c>
      <c r="C14" s="67" t="n">
        <v>46112</v>
      </c>
      <c r="D14" s="71" t="s">
        <v>144</v>
      </c>
      <c r="E14" s="70"/>
      <c r="F14" s="17" t="s">
        <v>145</v>
      </c>
      <c r="G14" s="60"/>
      <c r="H14" s="60" t="s">
        <v>125</v>
      </c>
    </row>
    <row r="15" customFormat="false" ht="88.8" hidden="true" customHeight="true" outlineLevel="0" collapsed="false">
      <c r="A15" s="60" t="s">
        <v>146</v>
      </c>
      <c r="B15" s="44" t="s">
        <v>147</v>
      </c>
      <c r="C15" s="67" t="n">
        <v>45962</v>
      </c>
      <c r="D15" s="67" t="n">
        <v>45962</v>
      </c>
      <c r="E15" s="70"/>
      <c r="F15" s="17" t="s">
        <v>148</v>
      </c>
      <c r="G15" s="60"/>
      <c r="H15" s="60" t="s">
        <v>125</v>
      </c>
    </row>
    <row r="16" customFormat="false" ht="74.6" hidden="true" customHeight="true" outlineLevel="0" collapsed="false">
      <c r="A16" s="60" t="s">
        <v>149</v>
      </c>
      <c r="B16" s="44" t="s">
        <v>150</v>
      </c>
      <c r="C16" s="67" t="n">
        <v>46022</v>
      </c>
      <c r="D16" s="67" t="n">
        <v>46022</v>
      </c>
      <c r="E16" s="70"/>
      <c r="F16" s="17" t="s">
        <v>151</v>
      </c>
      <c r="G16" s="60"/>
      <c r="H16" s="60" t="s">
        <v>125</v>
      </c>
    </row>
    <row r="17" customFormat="false" ht="24.6" hidden="false" customHeight="true" outlineLevel="0" collapsed="false">
      <c r="A17" s="61" t="s">
        <v>152</v>
      </c>
      <c r="B17" s="72" t="s">
        <v>153</v>
      </c>
      <c r="C17" s="72"/>
      <c r="D17" s="72"/>
      <c r="E17" s="72"/>
      <c r="F17" s="72"/>
      <c r="G17" s="72"/>
      <c r="H17" s="60"/>
    </row>
    <row r="18" customFormat="false" ht="24.6" hidden="false" customHeight="true" outlineLevel="0" collapsed="false">
      <c r="A18" s="73" t="s">
        <v>154</v>
      </c>
      <c r="B18" s="74" t="s">
        <v>155</v>
      </c>
      <c r="C18" s="74"/>
      <c r="D18" s="74"/>
      <c r="E18" s="74"/>
      <c r="F18" s="74"/>
      <c r="G18" s="74"/>
      <c r="H18" s="60"/>
    </row>
    <row r="19" customFormat="false" ht="51.45" hidden="false" customHeight="true" outlineLevel="0" collapsed="false">
      <c r="A19" s="75" t="s">
        <v>156</v>
      </c>
      <c r="B19" s="76" t="s">
        <v>157</v>
      </c>
      <c r="C19" s="67" t="n">
        <v>46081</v>
      </c>
      <c r="D19" s="67" t="n">
        <v>46034</v>
      </c>
      <c r="E19" s="70" t="s">
        <v>140</v>
      </c>
      <c r="F19" s="17" t="s">
        <v>141</v>
      </c>
      <c r="G19" s="60"/>
      <c r="H19" s="60" t="s">
        <v>125</v>
      </c>
    </row>
    <row r="20" customFormat="false" ht="53.7" hidden="true" customHeight="true" outlineLevel="0" collapsed="false">
      <c r="A20" s="75" t="s">
        <v>158</v>
      </c>
      <c r="B20" s="76" t="s">
        <v>143</v>
      </c>
      <c r="C20" s="67" t="n">
        <v>46112</v>
      </c>
      <c r="D20" s="67" t="n">
        <v>45747</v>
      </c>
      <c r="E20" s="70"/>
      <c r="F20" s="17" t="s">
        <v>145</v>
      </c>
      <c r="G20" s="60"/>
      <c r="H20" s="60" t="s">
        <v>125</v>
      </c>
    </row>
    <row r="21" customFormat="false" ht="86.55" hidden="true" customHeight="true" outlineLevel="0" collapsed="false">
      <c r="A21" s="75" t="s">
        <v>159</v>
      </c>
      <c r="B21" s="76" t="s">
        <v>147</v>
      </c>
      <c r="C21" s="67" t="n">
        <v>45962</v>
      </c>
      <c r="D21" s="67" t="n">
        <v>45962</v>
      </c>
      <c r="E21" s="70"/>
      <c r="F21" s="17" t="s">
        <v>148</v>
      </c>
      <c r="G21" s="60"/>
      <c r="H21" s="60" t="s">
        <v>125</v>
      </c>
    </row>
    <row r="22" customFormat="false" ht="63.4" hidden="true" customHeight="true" outlineLevel="0" collapsed="false">
      <c r="A22" s="75" t="s">
        <v>160</v>
      </c>
      <c r="B22" s="76" t="s">
        <v>150</v>
      </c>
      <c r="C22" s="67" t="n">
        <v>46022</v>
      </c>
      <c r="D22" s="67" t="n">
        <v>46022</v>
      </c>
      <c r="E22" s="70"/>
      <c r="F22" s="17" t="s">
        <v>151</v>
      </c>
      <c r="G22" s="60"/>
      <c r="H22" s="60" t="s">
        <v>125</v>
      </c>
    </row>
    <row r="23" customFormat="false" ht="44.75" hidden="false" customHeight="true" outlineLevel="0" collapsed="false">
      <c r="A23" s="77" t="s">
        <v>161</v>
      </c>
      <c r="B23" s="72" t="s">
        <v>162</v>
      </c>
      <c r="C23" s="72"/>
      <c r="D23" s="72"/>
      <c r="E23" s="72"/>
      <c r="F23" s="72"/>
      <c r="G23" s="72"/>
      <c r="H23" s="60"/>
    </row>
    <row r="24" customFormat="false" ht="24.6" hidden="false" customHeight="true" outlineLevel="0" collapsed="false">
      <c r="A24" s="73" t="s">
        <v>163</v>
      </c>
      <c r="B24" s="74" t="s">
        <v>164</v>
      </c>
      <c r="C24" s="74"/>
      <c r="D24" s="74"/>
      <c r="E24" s="74"/>
      <c r="F24" s="74"/>
      <c r="G24" s="74"/>
      <c r="H24" s="60"/>
    </row>
    <row r="25" customFormat="false" ht="42.5" hidden="false" customHeight="true" outlineLevel="0" collapsed="false">
      <c r="A25" s="75" t="s">
        <v>165</v>
      </c>
      <c r="B25" s="76" t="s">
        <v>166</v>
      </c>
      <c r="C25" s="78" t="n">
        <v>46081</v>
      </c>
      <c r="D25" s="79" t="n">
        <v>46051</v>
      </c>
      <c r="E25" s="70" t="s">
        <v>167</v>
      </c>
      <c r="F25" s="80" t="s">
        <v>168</v>
      </c>
      <c r="G25" s="60"/>
      <c r="H25" s="60" t="s">
        <v>125</v>
      </c>
    </row>
    <row r="26" customFormat="false" ht="152.2" hidden="false" customHeight="true" outlineLevel="0" collapsed="false">
      <c r="A26" s="75" t="s">
        <v>169</v>
      </c>
      <c r="B26" s="76" t="s">
        <v>170</v>
      </c>
      <c r="C26" s="79" t="n">
        <v>46143</v>
      </c>
      <c r="D26" s="79" t="n">
        <v>46052</v>
      </c>
      <c r="E26" s="70"/>
      <c r="F26" s="80" t="s">
        <v>171</v>
      </c>
      <c r="G26" s="60"/>
      <c r="H26" s="60" t="s">
        <v>125</v>
      </c>
    </row>
    <row r="27" customFormat="false" ht="39.55" hidden="true" customHeight="true" outlineLevel="0" collapsed="false">
      <c r="A27" s="75" t="s">
        <v>172</v>
      </c>
      <c r="B27" s="76" t="s">
        <v>173</v>
      </c>
      <c r="C27" s="81" t="n">
        <v>45962</v>
      </c>
      <c r="D27" s="81" t="n">
        <v>45962</v>
      </c>
      <c r="E27" s="70"/>
      <c r="F27" s="17" t="s">
        <v>174</v>
      </c>
      <c r="G27" s="60"/>
      <c r="H27" s="60" t="s">
        <v>125</v>
      </c>
    </row>
    <row r="28" customFormat="false" ht="41" hidden="true" customHeight="true" outlineLevel="0" collapsed="false">
      <c r="A28" s="75" t="s">
        <v>175</v>
      </c>
      <c r="B28" s="76" t="s">
        <v>134</v>
      </c>
      <c r="C28" s="81" t="n">
        <v>46022</v>
      </c>
      <c r="D28" s="81" t="n">
        <v>46022</v>
      </c>
      <c r="E28" s="70"/>
      <c r="F28" s="17" t="s">
        <v>176</v>
      </c>
      <c r="G28" s="60"/>
      <c r="H28" s="60" t="s">
        <v>125</v>
      </c>
    </row>
    <row r="29" customFormat="false" ht="24.6" hidden="false" customHeight="true" outlineLevel="0" collapsed="false">
      <c r="A29" s="73" t="s">
        <v>177</v>
      </c>
      <c r="B29" s="74" t="s">
        <v>178</v>
      </c>
      <c r="C29" s="74"/>
      <c r="D29" s="74"/>
      <c r="E29" s="74"/>
      <c r="F29" s="74"/>
      <c r="G29" s="74"/>
      <c r="H29" s="60"/>
    </row>
    <row r="30" customFormat="false" ht="41" hidden="false" customHeight="true" outlineLevel="0" collapsed="false">
      <c r="A30" s="75" t="s">
        <v>179</v>
      </c>
      <c r="B30" s="76" t="s">
        <v>166</v>
      </c>
      <c r="C30" s="78" t="n">
        <v>46196</v>
      </c>
      <c r="D30" s="79" t="n">
        <v>46051</v>
      </c>
      <c r="E30" s="68" t="s">
        <v>167</v>
      </c>
      <c r="F30" s="17" t="s">
        <v>168</v>
      </c>
      <c r="G30" s="60"/>
      <c r="H30" s="60" t="s">
        <v>125</v>
      </c>
    </row>
    <row r="31" customFormat="false" ht="150.7" hidden="false" customHeight="true" outlineLevel="0" collapsed="false">
      <c r="A31" s="75" t="s">
        <v>180</v>
      </c>
      <c r="B31" s="76" t="s">
        <v>170</v>
      </c>
      <c r="C31" s="79" t="n">
        <v>46197</v>
      </c>
      <c r="D31" s="79" t="n">
        <v>46052</v>
      </c>
      <c r="E31" s="68"/>
      <c r="F31" s="17" t="s">
        <v>171</v>
      </c>
      <c r="G31" s="60"/>
      <c r="H31" s="60" t="s">
        <v>125</v>
      </c>
    </row>
    <row r="32" customFormat="false" ht="41" hidden="true" customHeight="true" outlineLevel="0" collapsed="false">
      <c r="A32" s="75" t="s">
        <v>181</v>
      </c>
      <c r="B32" s="76" t="s">
        <v>173</v>
      </c>
      <c r="C32" s="69" t="s">
        <v>182</v>
      </c>
      <c r="D32" s="69" t="s">
        <v>182</v>
      </c>
      <c r="E32" s="68"/>
      <c r="F32" s="17" t="s">
        <v>183</v>
      </c>
      <c r="G32" s="60"/>
      <c r="H32" s="60" t="s">
        <v>125</v>
      </c>
    </row>
    <row r="33" customFormat="false" ht="49.25" hidden="true" customHeight="true" outlineLevel="0" collapsed="false">
      <c r="A33" s="75" t="s">
        <v>184</v>
      </c>
      <c r="B33" s="76" t="s">
        <v>134</v>
      </c>
      <c r="C33" s="81" t="n">
        <v>46022</v>
      </c>
      <c r="D33" s="81" t="n">
        <v>46022</v>
      </c>
      <c r="E33" s="68"/>
      <c r="F33" s="17" t="s">
        <v>176</v>
      </c>
      <c r="G33" s="60"/>
      <c r="H33" s="60" t="s">
        <v>125</v>
      </c>
    </row>
    <row r="34" customFormat="false" ht="35.8" hidden="false" customHeight="true" outlineLevel="0" collapsed="false">
      <c r="A34" s="77" t="s">
        <v>185</v>
      </c>
      <c r="B34" s="72" t="s">
        <v>186</v>
      </c>
      <c r="C34" s="72"/>
      <c r="D34" s="72"/>
      <c r="E34" s="72"/>
      <c r="F34" s="72"/>
      <c r="G34" s="72"/>
      <c r="H34" s="60"/>
    </row>
    <row r="35" customFormat="false" ht="24.6" hidden="false" customHeight="true" outlineLevel="0" collapsed="false">
      <c r="A35" s="73" t="s">
        <v>187</v>
      </c>
      <c r="B35" s="74" t="s">
        <v>188</v>
      </c>
      <c r="C35" s="74"/>
      <c r="D35" s="74"/>
      <c r="E35" s="74"/>
      <c r="F35" s="74"/>
      <c r="G35" s="74"/>
      <c r="H35" s="60"/>
    </row>
    <row r="36" customFormat="false" ht="41" hidden="true" customHeight="true" outlineLevel="0" collapsed="false">
      <c r="A36" s="75" t="s">
        <v>189</v>
      </c>
      <c r="B36" s="76" t="s">
        <v>166</v>
      </c>
      <c r="C36" s="67" t="n">
        <v>46336</v>
      </c>
      <c r="D36" s="67" t="n">
        <v>45971</v>
      </c>
      <c r="E36" s="70" t="s">
        <v>167</v>
      </c>
      <c r="F36" s="17" t="s">
        <v>168</v>
      </c>
      <c r="G36" s="60"/>
      <c r="H36" s="60" t="s">
        <v>125</v>
      </c>
    </row>
    <row r="37" customFormat="false" ht="147" hidden="false" customHeight="true" outlineLevel="0" collapsed="false">
      <c r="A37" s="75" t="s">
        <v>189</v>
      </c>
      <c r="B37" s="76" t="s">
        <v>190</v>
      </c>
      <c r="C37" s="67" t="n">
        <v>46346</v>
      </c>
      <c r="D37" s="67" t="n">
        <v>46017</v>
      </c>
      <c r="E37" s="70"/>
      <c r="F37" s="17" t="s">
        <v>128</v>
      </c>
      <c r="G37" s="60"/>
      <c r="H37" s="60" t="s">
        <v>125</v>
      </c>
    </row>
    <row r="38" customFormat="false" ht="41.75" hidden="true" customHeight="true" outlineLevel="0" collapsed="false">
      <c r="A38" s="75" t="s">
        <v>191</v>
      </c>
      <c r="B38" s="76" t="s">
        <v>173</v>
      </c>
      <c r="C38" s="67" t="n">
        <v>46022</v>
      </c>
      <c r="D38" s="67" t="n">
        <v>46022</v>
      </c>
      <c r="E38" s="70"/>
      <c r="F38" s="17" t="s">
        <v>174</v>
      </c>
      <c r="G38" s="60"/>
      <c r="H38" s="60" t="s">
        <v>125</v>
      </c>
    </row>
    <row r="39" customFormat="false" ht="43.25" hidden="true" customHeight="true" outlineLevel="0" collapsed="false">
      <c r="A39" s="75" t="s">
        <v>192</v>
      </c>
      <c r="B39" s="76" t="s">
        <v>134</v>
      </c>
      <c r="C39" s="67" t="n">
        <v>46022</v>
      </c>
      <c r="D39" s="67" t="n">
        <v>46022</v>
      </c>
      <c r="E39" s="70"/>
      <c r="F39" s="17" t="s">
        <v>176</v>
      </c>
      <c r="G39" s="60"/>
      <c r="H39" s="60" t="s">
        <v>125</v>
      </c>
    </row>
    <row r="40" customFormat="false" ht="35.8" hidden="false" customHeight="true" outlineLevel="0" collapsed="false">
      <c r="A40" s="77" t="s">
        <v>193</v>
      </c>
      <c r="B40" s="72" t="s">
        <v>194</v>
      </c>
      <c r="C40" s="72"/>
      <c r="D40" s="72"/>
      <c r="E40" s="72"/>
      <c r="F40" s="72"/>
      <c r="G40" s="72"/>
      <c r="H40" s="60"/>
    </row>
    <row r="41" customFormat="false" ht="24.6" hidden="false" customHeight="true" outlineLevel="0" collapsed="false">
      <c r="A41" s="73" t="s">
        <v>195</v>
      </c>
      <c r="B41" s="74" t="s">
        <v>196</v>
      </c>
      <c r="C41" s="74"/>
      <c r="D41" s="74"/>
      <c r="E41" s="74"/>
      <c r="F41" s="74"/>
      <c r="G41" s="74"/>
      <c r="H41" s="60"/>
    </row>
    <row r="42" customFormat="false" ht="53.7" hidden="false" customHeight="true" outlineLevel="0" collapsed="false">
      <c r="A42" s="75" t="s">
        <v>197</v>
      </c>
      <c r="B42" s="76" t="s">
        <v>157</v>
      </c>
      <c r="C42" s="81" t="n">
        <v>46356</v>
      </c>
      <c r="D42" s="82" t="n">
        <v>45946</v>
      </c>
      <c r="E42" s="70" t="s">
        <v>198</v>
      </c>
      <c r="F42" s="17" t="s">
        <v>141</v>
      </c>
      <c r="G42" s="60"/>
      <c r="H42" s="60" t="s">
        <v>125</v>
      </c>
    </row>
    <row r="43" customFormat="false" ht="52.95" hidden="false" customHeight="true" outlineLevel="0" collapsed="false">
      <c r="A43" s="75" t="s">
        <v>199</v>
      </c>
      <c r="B43" s="76" t="s">
        <v>143</v>
      </c>
      <c r="C43" s="79" t="n">
        <v>46387</v>
      </c>
      <c r="D43" s="79" t="n">
        <v>45985</v>
      </c>
      <c r="E43" s="70"/>
      <c r="F43" s="17" t="s">
        <v>145</v>
      </c>
      <c r="G43" s="60"/>
      <c r="H43" s="60" t="s">
        <v>125</v>
      </c>
    </row>
    <row r="44" customFormat="false" ht="87.3" hidden="false" customHeight="true" outlineLevel="0" collapsed="false">
      <c r="A44" s="75" t="s">
        <v>200</v>
      </c>
      <c r="B44" s="76" t="s">
        <v>147</v>
      </c>
      <c r="C44" s="69" t="s">
        <v>201</v>
      </c>
      <c r="D44" s="69" t="s">
        <v>201</v>
      </c>
      <c r="E44" s="70"/>
      <c r="F44" s="17" t="s">
        <v>148</v>
      </c>
      <c r="G44" s="60"/>
      <c r="H44" s="60" t="s">
        <v>125</v>
      </c>
    </row>
    <row r="45" customFormat="false" ht="60.4" hidden="false" customHeight="true" outlineLevel="0" collapsed="false">
      <c r="A45" s="75" t="s">
        <v>202</v>
      </c>
      <c r="B45" s="76" t="s">
        <v>150</v>
      </c>
      <c r="C45" s="69" t="s">
        <v>201</v>
      </c>
      <c r="D45" s="69" t="s">
        <v>201</v>
      </c>
      <c r="E45" s="70"/>
      <c r="F45" s="17" t="s">
        <v>151</v>
      </c>
      <c r="G45" s="60"/>
      <c r="H45" s="60" t="s">
        <v>125</v>
      </c>
    </row>
    <row r="46" customFormat="false" ht="24.6" hidden="false" customHeight="true" outlineLevel="0" collapsed="false">
      <c r="A46" s="73" t="s">
        <v>203</v>
      </c>
      <c r="B46" s="74" t="s">
        <v>204</v>
      </c>
      <c r="C46" s="74"/>
      <c r="D46" s="74"/>
      <c r="E46" s="74"/>
      <c r="F46" s="74"/>
      <c r="G46" s="74"/>
      <c r="H46" s="60"/>
    </row>
    <row r="47" customFormat="false" ht="166.4" hidden="false" customHeight="true" outlineLevel="0" collapsed="false">
      <c r="A47" s="75" t="s">
        <v>205</v>
      </c>
      <c r="B47" s="76" t="s">
        <v>122</v>
      </c>
      <c r="C47" s="78" t="n">
        <v>46053</v>
      </c>
      <c r="D47" s="79" t="n">
        <v>46017</v>
      </c>
      <c r="E47" s="70" t="s">
        <v>206</v>
      </c>
      <c r="F47" s="17" t="s">
        <v>124</v>
      </c>
      <c r="G47" s="60"/>
      <c r="H47" s="60" t="s">
        <v>125</v>
      </c>
    </row>
    <row r="48" customFormat="false" ht="166.4" hidden="false" customHeight="true" outlineLevel="0" collapsed="false">
      <c r="A48" s="75" t="s">
        <v>207</v>
      </c>
      <c r="B48" s="76" t="s">
        <v>127</v>
      </c>
      <c r="C48" s="79" t="n">
        <v>46068</v>
      </c>
      <c r="D48" s="79" t="n">
        <v>46017</v>
      </c>
      <c r="E48" s="70"/>
      <c r="F48" s="17" t="s">
        <v>128</v>
      </c>
      <c r="G48" s="60"/>
      <c r="H48" s="60" t="s">
        <v>125</v>
      </c>
    </row>
    <row r="49" customFormat="false" ht="43.25" hidden="false" customHeight="true" outlineLevel="0" collapsed="false">
      <c r="A49" s="75" t="s">
        <v>208</v>
      </c>
      <c r="B49" s="76" t="s">
        <v>130</v>
      </c>
      <c r="C49" s="83" t="s">
        <v>131</v>
      </c>
      <c r="D49" s="84" t="s">
        <v>131</v>
      </c>
      <c r="E49" s="70"/>
      <c r="F49" s="17" t="s">
        <v>174</v>
      </c>
      <c r="G49" s="60"/>
      <c r="H49" s="60" t="s">
        <v>125</v>
      </c>
    </row>
    <row r="50" customFormat="false" ht="48.5" hidden="true" customHeight="true" outlineLevel="0" collapsed="false">
      <c r="A50" s="75" t="s">
        <v>209</v>
      </c>
      <c r="B50" s="76" t="s">
        <v>134</v>
      </c>
      <c r="C50" s="81" t="n">
        <v>46022</v>
      </c>
      <c r="D50" s="81" t="n">
        <v>46022</v>
      </c>
      <c r="E50" s="70"/>
      <c r="F50" s="17" t="s">
        <v>135</v>
      </c>
      <c r="G50" s="60"/>
      <c r="H50" s="60" t="s">
        <v>125</v>
      </c>
    </row>
    <row r="51" customFormat="false" ht="24.6" hidden="false" customHeight="true" outlineLevel="0" collapsed="false">
      <c r="A51" s="77" t="s">
        <v>210</v>
      </c>
      <c r="B51" s="85" t="s">
        <v>211</v>
      </c>
      <c r="C51" s="85"/>
      <c r="D51" s="85"/>
      <c r="E51" s="85"/>
      <c r="F51" s="85"/>
      <c r="G51" s="85"/>
      <c r="H51" s="60"/>
    </row>
    <row r="52" customFormat="false" ht="24.6" hidden="false" customHeight="true" outlineLevel="0" collapsed="false">
      <c r="A52" s="73" t="s">
        <v>212</v>
      </c>
      <c r="B52" s="74" t="s">
        <v>213</v>
      </c>
      <c r="C52" s="74"/>
      <c r="D52" s="74"/>
      <c r="E52" s="74"/>
      <c r="F52" s="74"/>
      <c r="G52" s="74"/>
      <c r="H52" s="60"/>
    </row>
    <row r="53" customFormat="false" ht="52.2" hidden="false" customHeight="true" outlineLevel="0" collapsed="false">
      <c r="A53" s="75" t="s">
        <v>214</v>
      </c>
      <c r="B53" s="76" t="s">
        <v>215</v>
      </c>
      <c r="C53" s="78" t="n">
        <v>46023</v>
      </c>
      <c r="D53" s="86" t="s">
        <v>216</v>
      </c>
      <c r="E53" s="70" t="s">
        <v>217</v>
      </c>
      <c r="F53" s="17" t="s">
        <v>145</v>
      </c>
      <c r="G53" s="60"/>
      <c r="H53" s="60" t="s">
        <v>125</v>
      </c>
    </row>
    <row r="54" customFormat="false" ht="41" hidden="false" customHeight="true" outlineLevel="0" collapsed="false">
      <c r="A54" s="75" t="s">
        <v>218</v>
      </c>
      <c r="B54" s="76" t="s">
        <v>219</v>
      </c>
      <c r="C54" s="83" t="s">
        <v>131</v>
      </c>
      <c r="D54" s="83" t="s">
        <v>131</v>
      </c>
      <c r="E54" s="70"/>
      <c r="F54" s="17" t="s">
        <v>220</v>
      </c>
      <c r="G54" s="60"/>
      <c r="H54" s="60" t="s">
        <v>125</v>
      </c>
    </row>
    <row r="55" customFormat="false" ht="64.15" hidden="false" customHeight="true" outlineLevel="0" collapsed="false">
      <c r="A55" s="75" t="s">
        <v>221</v>
      </c>
      <c r="B55" s="76" t="s">
        <v>222</v>
      </c>
      <c r="C55" s="83" t="s">
        <v>131</v>
      </c>
      <c r="D55" s="83" t="s">
        <v>131</v>
      </c>
      <c r="E55" s="70"/>
      <c r="F55" s="17" t="s">
        <v>151</v>
      </c>
      <c r="G55" s="60"/>
      <c r="H55" s="60" t="s">
        <v>125</v>
      </c>
    </row>
    <row r="56" customFormat="false" ht="38.8" hidden="false" customHeight="true" outlineLevel="0" collapsed="false">
      <c r="A56" s="75" t="s">
        <v>223</v>
      </c>
      <c r="B56" s="76" t="s">
        <v>224</v>
      </c>
      <c r="C56" s="83" t="s">
        <v>131</v>
      </c>
      <c r="D56" s="83" t="s">
        <v>131</v>
      </c>
      <c r="E56" s="70"/>
      <c r="F56" s="17" t="s">
        <v>225</v>
      </c>
      <c r="G56" s="60"/>
      <c r="H56" s="60" t="s">
        <v>125</v>
      </c>
    </row>
    <row r="57" customFormat="false" ht="26.85" hidden="false" customHeight="true" outlineLevel="0" collapsed="false">
      <c r="A57" s="73" t="s">
        <v>226</v>
      </c>
      <c r="B57" s="74" t="s">
        <v>227</v>
      </c>
      <c r="C57" s="74"/>
      <c r="D57" s="74"/>
      <c r="E57" s="74"/>
      <c r="F57" s="74"/>
      <c r="G57" s="74"/>
      <c r="H57" s="60"/>
    </row>
    <row r="58" customFormat="false" ht="84.3" hidden="false" customHeight="true" outlineLevel="0" collapsed="false">
      <c r="A58" s="75" t="s">
        <v>228</v>
      </c>
      <c r="B58" s="76" t="s">
        <v>229</v>
      </c>
      <c r="C58" s="84" t="s">
        <v>230</v>
      </c>
      <c r="D58" s="87" t="s">
        <v>231</v>
      </c>
      <c r="E58" s="70" t="s">
        <v>217</v>
      </c>
      <c r="F58" s="17" t="s">
        <v>232</v>
      </c>
      <c r="G58" s="60"/>
      <c r="H58" s="60" t="s">
        <v>125</v>
      </c>
    </row>
    <row r="59" customFormat="false" ht="74.6" hidden="false" customHeight="true" outlineLevel="0" collapsed="false">
      <c r="A59" s="75" t="s">
        <v>233</v>
      </c>
      <c r="B59" s="76" t="s">
        <v>234</v>
      </c>
      <c r="C59" s="83" t="s">
        <v>131</v>
      </c>
      <c r="D59" s="83" t="s">
        <v>131</v>
      </c>
      <c r="E59" s="70"/>
      <c r="F59" s="17" t="s">
        <v>235</v>
      </c>
      <c r="G59" s="60"/>
      <c r="H59" s="60" t="s">
        <v>125</v>
      </c>
    </row>
    <row r="60" customFormat="false" ht="68.65" hidden="false" customHeight="true" outlineLevel="0" collapsed="false">
      <c r="A60" s="75" t="s">
        <v>236</v>
      </c>
      <c r="B60" s="76" t="s">
        <v>237</v>
      </c>
      <c r="C60" s="83" t="s">
        <v>131</v>
      </c>
      <c r="D60" s="83" t="s">
        <v>131</v>
      </c>
      <c r="E60" s="70"/>
      <c r="F60" s="17" t="s">
        <v>238</v>
      </c>
      <c r="G60" s="60"/>
      <c r="H60" s="60" t="s">
        <v>125</v>
      </c>
    </row>
    <row r="61" customFormat="false" ht="59.7" hidden="false" customHeight="true" outlineLevel="0" collapsed="false">
      <c r="A61" s="75" t="s">
        <v>239</v>
      </c>
      <c r="B61" s="76" t="s">
        <v>240</v>
      </c>
      <c r="C61" s="83" t="s">
        <v>131</v>
      </c>
      <c r="D61" s="83" t="s">
        <v>131</v>
      </c>
      <c r="E61" s="70"/>
      <c r="F61" s="17" t="s">
        <v>151</v>
      </c>
      <c r="G61" s="60"/>
      <c r="H61" s="60" t="s">
        <v>125</v>
      </c>
    </row>
    <row r="62" customFormat="false" ht="24.6" hidden="false" customHeight="true" outlineLevel="0" collapsed="false">
      <c r="A62" s="75" t="s">
        <v>241</v>
      </c>
      <c r="B62" s="74" t="s">
        <v>242</v>
      </c>
      <c r="C62" s="74"/>
      <c r="D62" s="74"/>
      <c r="E62" s="74"/>
      <c r="F62" s="74"/>
      <c r="G62" s="74"/>
      <c r="H62" s="60"/>
    </row>
    <row r="63" customFormat="false" ht="88.05" hidden="false" customHeight="true" outlineLevel="0" collapsed="false">
      <c r="A63" s="75" t="s">
        <v>243</v>
      </c>
      <c r="B63" s="76" t="s">
        <v>244</v>
      </c>
      <c r="C63" s="84" t="s">
        <v>230</v>
      </c>
      <c r="D63" s="79" t="n">
        <v>45308</v>
      </c>
      <c r="E63" s="70" t="s">
        <v>217</v>
      </c>
      <c r="F63" s="17" t="s">
        <v>245</v>
      </c>
      <c r="G63" s="60"/>
      <c r="H63" s="60" t="s">
        <v>125</v>
      </c>
    </row>
    <row r="64" customFormat="false" ht="99.95" hidden="false" customHeight="true" outlineLevel="0" collapsed="false">
      <c r="A64" s="75" t="s">
        <v>246</v>
      </c>
      <c r="B64" s="76" t="s">
        <v>247</v>
      </c>
      <c r="C64" s="79" t="n">
        <v>46065</v>
      </c>
      <c r="D64" s="79" t="n">
        <v>45700</v>
      </c>
      <c r="E64" s="70"/>
      <c r="F64" s="33" t="s">
        <v>248</v>
      </c>
      <c r="G64" s="60"/>
      <c r="H64" s="60" t="s">
        <v>125</v>
      </c>
    </row>
    <row r="65" customFormat="false" ht="74.6" hidden="false" customHeight="true" outlineLevel="0" collapsed="false">
      <c r="A65" s="75" t="s">
        <v>249</v>
      </c>
      <c r="B65" s="76" t="s">
        <v>250</v>
      </c>
      <c r="C65" s="83" t="s">
        <v>131</v>
      </c>
      <c r="D65" s="84" t="s">
        <v>131</v>
      </c>
      <c r="E65" s="70"/>
      <c r="F65" s="17" t="s">
        <v>235</v>
      </c>
      <c r="G65" s="60"/>
      <c r="H65" s="60" t="s">
        <v>125</v>
      </c>
    </row>
    <row r="66" customFormat="false" ht="58.2" hidden="false" customHeight="true" outlineLevel="0" collapsed="false">
      <c r="A66" s="75" t="s">
        <v>251</v>
      </c>
      <c r="B66" s="76" t="s">
        <v>240</v>
      </c>
      <c r="C66" s="83" t="s">
        <v>131</v>
      </c>
      <c r="D66" s="84" t="s">
        <v>131</v>
      </c>
      <c r="E66" s="70"/>
      <c r="F66" s="17" t="s">
        <v>151</v>
      </c>
      <c r="G66" s="60"/>
      <c r="H66" s="60" t="s">
        <v>125</v>
      </c>
    </row>
    <row r="67" customFormat="false" ht="44.75" hidden="false" customHeight="true" outlineLevel="0" collapsed="false">
      <c r="A67" s="75" t="s">
        <v>252</v>
      </c>
      <c r="B67" s="74" t="s">
        <v>253</v>
      </c>
      <c r="C67" s="74"/>
      <c r="D67" s="74"/>
      <c r="E67" s="74"/>
      <c r="F67" s="74"/>
      <c r="G67" s="74"/>
      <c r="H67" s="60"/>
    </row>
    <row r="68" customFormat="false" ht="55.95" hidden="false" customHeight="true" outlineLevel="0" collapsed="false">
      <c r="A68" s="75" t="s">
        <v>254</v>
      </c>
      <c r="B68" s="76" t="s">
        <v>139</v>
      </c>
      <c r="C68" s="84" t="s">
        <v>255</v>
      </c>
      <c r="D68" s="79" t="n">
        <v>45869</v>
      </c>
      <c r="E68" s="70" t="s">
        <v>256</v>
      </c>
      <c r="F68" s="17" t="s">
        <v>141</v>
      </c>
      <c r="G68" s="60"/>
      <c r="H68" s="60" t="s">
        <v>125</v>
      </c>
    </row>
    <row r="69" customFormat="false" ht="57.45" hidden="false" customHeight="true" outlineLevel="0" collapsed="false">
      <c r="A69" s="75" t="s">
        <v>257</v>
      </c>
      <c r="B69" s="76" t="s">
        <v>258</v>
      </c>
      <c r="C69" s="83" t="s">
        <v>259</v>
      </c>
      <c r="D69" s="79" t="n">
        <v>45951</v>
      </c>
      <c r="E69" s="70"/>
      <c r="F69" s="17" t="s">
        <v>145</v>
      </c>
      <c r="G69" s="60"/>
      <c r="H69" s="60" t="s">
        <v>125</v>
      </c>
    </row>
    <row r="70" customFormat="false" ht="91.75" hidden="true" customHeight="true" outlineLevel="0" collapsed="false">
      <c r="A70" s="75" t="s">
        <v>260</v>
      </c>
      <c r="B70" s="76" t="s">
        <v>261</v>
      </c>
      <c r="C70" s="83" t="s">
        <v>262</v>
      </c>
      <c r="D70" s="78" t="n">
        <v>45939</v>
      </c>
      <c r="E70" s="70"/>
      <c r="F70" s="17" t="s">
        <v>148</v>
      </c>
      <c r="G70" s="60"/>
      <c r="H70" s="60" t="s">
        <v>125</v>
      </c>
    </row>
    <row r="71" customFormat="false" ht="63.4" hidden="true" customHeight="true" outlineLevel="0" collapsed="false">
      <c r="A71" s="75" t="s">
        <v>263</v>
      </c>
      <c r="B71" s="76" t="s">
        <v>264</v>
      </c>
      <c r="C71" s="69" t="s">
        <v>265</v>
      </c>
      <c r="D71" s="69" t="s">
        <v>266</v>
      </c>
      <c r="E71" s="70"/>
      <c r="F71" s="17" t="s">
        <v>151</v>
      </c>
      <c r="G71" s="60"/>
      <c r="H71" s="60" t="s">
        <v>125</v>
      </c>
    </row>
    <row r="72" customFormat="false" ht="33.55" hidden="false" customHeight="true" outlineLevel="0" collapsed="false">
      <c r="A72" s="77" t="s">
        <v>267</v>
      </c>
      <c r="B72" s="72" t="s">
        <v>268</v>
      </c>
      <c r="C72" s="72"/>
      <c r="D72" s="72"/>
      <c r="E72" s="72"/>
      <c r="F72" s="72"/>
      <c r="G72" s="72"/>
      <c r="H72" s="60"/>
    </row>
    <row r="73" customFormat="false" ht="24.6" hidden="false" customHeight="true" outlineLevel="0" collapsed="false">
      <c r="A73" s="75" t="s">
        <v>269</v>
      </c>
      <c r="B73" s="74" t="s">
        <v>270</v>
      </c>
      <c r="C73" s="74"/>
      <c r="D73" s="74"/>
      <c r="E73" s="74"/>
      <c r="F73" s="74"/>
      <c r="G73" s="74"/>
      <c r="H73" s="60"/>
    </row>
    <row r="74" customFormat="false" ht="155.95" hidden="false" customHeight="true" outlineLevel="0" collapsed="false">
      <c r="A74" s="75" t="s">
        <v>271</v>
      </c>
      <c r="B74" s="76" t="s">
        <v>122</v>
      </c>
      <c r="C74" s="78" t="n">
        <v>46053</v>
      </c>
      <c r="D74" s="79" t="n">
        <v>46017</v>
      </c>
      <c r="E74" s="70" t="s">
        <v>272</v>
      </c>
      <c r="F74" s="17" t="s">
        <v>124</v>
      </c>
      <c r="G74" s="60"/>
      <c r="H74" s="60" t="s">
        <v>125</v>
      </c>
    </row>
    <row r="75" customFormat="false" ht="175.35" hidden="false" customHeight="true" outlineLevel="0" collapsed="false">
      <c r="A75" s="75" t="s">
        <v>273</v>
      </c>
      <c r="B75" s="76" t="s">
        <v>274</v>
      </c>
      <c r="C75" s="79" t="n">
        <v>46068</v>
      </c>
      <c r="D75" s="79" t="n">
        <v>46017</v>
      </c>
      <c r="E75" s="70"/>
      <c r="F75" s="17" t="s">
        <v>128</v>
      </c>
      <c r="G75" s="60"/>
      <c r="H75" s="60" t="s">
        <v>125</v>
      </c>
    </row>
    <row r="76" customFormat="false" ht="41" hidden="false" customHeight="true" outlineLevel="0" collapsed="false">
      <c r="A76" s="75" t="s">
        <v>275</v>
      </c>
      <c r="B76" s="76" t="s">
        <v>276</v>
      </c>
      <c r="C76" s="83" t="s">
        <v>131</v>
      </c>
      <c r="D76" s="84" t="s">
        <v>131</v>
      </c>
      <c r="E76" s="70"/>
      <c r="F76" s="17" t="s">
        <v>183</v>
      </c>
      <c r="G76" s="60"/>
      <c r="H76" s="60" t="s">
        <v>125</v>
      </c>
    </row>
    <row r="77" customFormat="false" ht="52.2" hidden="true" customHeight="true" outlineLevel="0" collapsed="false">
      <c r="A77" s="75" t="s">
        <v>277</v>
      </c>
      <c r="B77" s="76" t="s">
        <v>278</v>
      </c>
      <c r="C77" s="81" t="n">
        <v>46022</v>
      </c>
      <c r="D77" s="81" t="n">
        <v>46022</v>
      </c>
      <c r="E77" s="70"/>
      <c r="F77" s="17" t="s">
        <v>135</v>
      </c>
      <c r="G77" s="60"/>
      <c r="H77" s="60" t="s">
        <v>125</v>
      </c>
    </row>
    <row r="78" customFormat="false" ht="24.6" hidden="false" customHeight="true" outlineLevel="0" collapsed="false">
      <c r="A78" s="77" t="s">
        <v>279</v>
      </c>
      <c r="B78" s="72" t="s">
        <v>280</v>
      </c>
      <c r="C78" s="72"/>
      <c r="D78" s="72"/>
      <c r="E78" s="72"/>
      <c r="F78" s="72"/>
      <c r="G78" s="72"/>
      <c r="H78" s="60"/>
    </row>
    <row r="79" customFormat="false" ht="24.6" hidden="false" customHeight="true" outlineLevel="0" collapsed="false">
      <c r="A79" s="75" t="s">
        <v>281</v>
      </c>
      <c r="B79" s="74" t="s">
        <v>282</v>
      </c>
      <c r="C79" s="74"/>
      <c r="D79" s="74"/>
      <c r="E79" s="74"/>
      <c r="F79" s="74"/>
      <c r="G79" s="74"/>
      <c r="H79" s="60"/>
    </row>
    <row r="80" customFormat="false" ht="36.55" hidden="false" customHeight="true" outlineLevel="0" collapsed="false">
      <c r="A80" s="75" t="s">
        <v>283</v>
      </c>
      <c r="B80" s="88" t="s">
        <v>284</v>
      </c>
      <c r="C80" s="88"/>
      <c r="D80" s="88"/>
      <c r="E80" s="88"/>
      <c r="F80" s="88"/>
      <c r="G80" s="88"/>
      <c r="H80" s="60"/>
    </row>
    <row r="81" customFormat="false" ht="169.4" hidden="false" customHeight="true" outlineLevel="0" collapsed="false">
      <c r="A81" s="75" t="s">
        <v>285</v>
      </c>
      <c r="B81" s="76" t="s">
        <v>286</v>
      </c>
      <c r="C81" s="78" t="n">
        <v>46053</v>
      </c>
      <c r="D81" s="79" t="n">
        <v>46017</v>
      </c>
      <c r="E81" s="70" t="s">
        <v>123</v>
      </c>
      <c r="F81" s="17" t="s">
        <v>124</v>
      </c>
      <c r="G81" s="60"/>
      <c r="H81" s="60" t="s">
        <v>125</v>
      </c>
    </row>
    <row r="82" customFormat="false" ht="169.4" hidden="false" customHeight="true" outlineLevel="0" collapsed="false">
      <c r="A82" s="75" t="s">
        <v>287</v>
      </c>
      <c r="B82" s="76" t="s">
        <v>274</v>
      </c>
      <c r="C82" s="79" t="n">
        <v>46068</v>
      </c>
      <c r="D82" s="79" t="n">
        <v>46017</v>
      </c>
      <c r="E82" s="70"/>
      <c r="F82" s="17" t="s">
        <v>128</v>
      </c>
      <c r="G82" s="60"/>
      <c r="H82" s="60" t="s">
        <v>125</v>
      </c>
    </row>
    <row r="83" customFormat="false" ht="50.7" hidden="false" customHeight="true" outlineLevel="0" collapsed="false">
      <c r="A83" s="75" t="s">
        <v>288</v>
      </c>
      <c r="B83" s="76" t="s">
        <v>289</v>
      </c>
      <c r="C83" s="83" t="s">
        <v>131</v>
      </c>
      <c r="D83" s="84" t="s">
        <v>131</v>
      </c>
      <c r="E83" s="70"/>
      <c r="F83" s="17" t="s">
        <v>174</v>
      </c>
      <c r="G83" s="60"/>
      <c r="H83" s="60" t="s">
        <v>125</v>
      </c>
    </row>
    <row r="84" customFormat="false" ht="52.2" hidden="true" customHeight="true" outlineLevel="0" collapsed="false">
      <c r="A84" s="75" t="s">
        <v>290</v>
      </c>
      <c r="B84" s="76" t="s">
        <v>278</v>
      </c>
      <c r="C84" s="81" t="n">
        <v>46022</v>
      </c>
      <c r="D84" s="81" t="n">
        <v>46022</v>
      </c>
      <c r="E84" s="70"/>
      <c r="F84" s="17" t="s">
        <v>291</v>
      </c>
      <c r="G84" s="60"/>
      <c r="H84" s="60" t="s">
        <v>125</v>
      </c>
    </row>
    <row r="85" customFormat="false" ht="24.6" hidden="false" customHeight="true" outlineLevel="0" collapsed="false">
      <c r="A85" s="75" t="s">
        <v>292</v>
      </c>
      <c r="B85" s="88" t="s">
        <v>293</v>
      </c>
      <c r="C85" s="88"/>
      <c r="D85" s="88"/>
      <c r="E85" s="88"/>
      <c r="F85" s="88"/>
      <c r="G85" s="88"/>
      <c r="H85" s="60"/>
    </row>
    <row r="86" customFormat="false" ht="61.9" hidden="false" customHeight="true" outlineLevel="0" collapsed="false">
      <c r="A86" s="75" t="s">
        <v>294</v>
      </c>
      <c r="B86" s="76" t="s">
        <v>295</v>
      </c>
      <c r="C86" s="78" t="n">
        <v>46081</v>
      </c>
      <c r="D86" s="79" t="n">
        <v>46056</v>
      </c>
      <c r="E86" s="70" t="s">
        <v>140</v>
      </c>
      <c r="F86" s="17" t="s">
        <v>296</v>
      </c>
      <c r="G86" s="60"/>
      <c r="H86" s="60" t="s">
        <v>125</v>
      </c>
    </row>
    <row r="87" customFormat="false" ht="62.65" hidden="false" customHeight="true" outlineLevel="0" collapsed="false">
      <c r="A87" s="75" t="s">
        <v>297</v>
      </c>
      <c r="B87" s="76" t="s">
        <v>298</v>
      </c>
      <c r="C87" s="79" t="n">
        <v>46112</v>
      </c>
      <c r="D87" s="79" t="n">
        <v>46080</v>
      </c>
      <c r="E87" s="70"/>
      <c r="F87" s="17" t="s">
        <v>299</v>
      </c>
      <c r="G87" s="60"/>
      <c r="H87" s="60" t="s">
        <v>125</v>
      </c>
    </row>
    <row r="88" customFormat="false" ht="92.5" hidden="true" customHeight="true" outlineLevel="0" collapsed="false">
      <c r="A88" s="75" t="s">
        <v>300</v>
      </c>
      <c r="B88" s="76" t="s">
        <v>301</v>
      </c>
      <c r="C88" s="81" t="n">
        <v>45962</v>
      </c>
      <c r="D88" s="81" t="n">
        <v>45962</v>
      </c>
      <c r="E88" s="70"/>
      <c r="F88" s="17" t="s">
        <v>148</v>
      </c>
      <c r="G88" s="60"/>
      <c r="H88" s="60" t="s">
        <v>125</v>
      </c>
    </row>
    <row r="89" customFormat="false" ht="71.6" hidden="true" customHeight="true" outlineLevel="0" collapsed="false">
      <c r="A89" s="75" t="s">
        <v>302</v>
      </c>
      <c r="B89" s="76" t="s">
        <v>303</v>
      </c>
      <c r="C89" s="81" t="n">
        <v>46022</v>
      </c>
      <c r="D89" s="81" t="n">
        <v>46022</v>
      </c>
      <c r="E89" s="70"/>
      <c r="F89" s="17" t="s">
        <v>151</v>
      </c>
      <c r="G89" s="60"/>
      <c r="H89" s="60" t="s">
        <v>125</v>
      </c>
    </row>
    <row r="90" customFormat="false" ht="24.6" hidden="false" customHeight="true" outlineLevel="0" collapsed="false">
      <c r="A90" s="77" t="s">
        <v>304</v>
      </c>
      <c r="B90" s="72" t="s">
        <v>305</v>
      </c>
      <c r="C90" s="72"/>
      <c r="D90" s="72"/>
      <c r="E90" s="72"/>
      <c r="F90" s="72"/>
      <c r="G90" s="72"/>
      <c r="H90" s="60"/>
    </row>
    <row r="91" customFormat="false" ht="24.6" hidden="false" customHeight="true" outlineLevel="0" collapsed="false">
      <c r="A91" s="75" t="s">
        <v>306</v>
      </c>
      <c r="B91" s="74" t="s">
        <v>307</v>
      </c>
      <c r="C91" s="74"/>
      <c r="D91" s="74"/>
      <c r="E91" s="74"/>
      <c r="F91" s="74"/>
      <c r="G91" s="74"/>
      <c r="H91" s="60"/>
    </row>
    <row r="92" customFormat="false" ht="152.2" hidden="false" customHeight="true" outlineLevel="0" collapsed="false">
      <c r="A92" s="75"/>
      <c r="B92" s="70" t="s">
        <v>308</v>
      </c>
      <c r="C92" s="89" t="s">
        <v>308</v>
      </c>
      <c r="D92" s="89" t="s">
        <v>308</v>
      </c>
      <c r="E92" s="70" t="s">
        <v>167</v>
      </c>
      <c r="F92" s="89" t="s">
        <v>308</v>
      </c>
      <c r="G92" s="60"/>
      <c r="H92" s="60" t="s">
        <v>125</v>
      </c>
    </row>
    <row r="93" customFormat="false" ht="31.3" hidden="true" customHeight="true" outlineLevel="0" collapsed="false">
      <c r="A93" s="90"/>
      <c r="B93" s="91"/>
      <c r="C93" s="91"/>
      <c r="D93" s="91"/>
      <c r="E93" s="91"/>
      <c r="F93" s="91"/>
      <c r="G93" s="92" t="s">
        <v>309</v>
      </c>
      <c r="H93" s="92" t="n">
        <f aca="false">9/9*100</f>
        <v>100</v>
      </c>
    </row>
    <row r="94" customFormat="false" ht="29.85" hidden="true" customHeight="true" outlineLevel="0" collapsed="false">
      <c r="A94" s="90"/>
      <c r="B94" s="91"/>
      <c r="C94" s="91"/>
      <c r="D94" s="91"/>
      <c r="E94" s="91"/>
      <c r="F94" s="91"/>
      <c r="G94" s="92" t="s">
        <v>310</v>
      </c>
      <c r="H94" s="92" t="n">
        <f aca="false">4/4*100</f>
        <v>100</v>
      </c>
    </row>
    <row r="95" customFormat="false" ht="29.85" hidden="true" customHeight="true" outlineLevel="0" collapsed="false">
      <c r="A95" s="90"/>
      <c r="B95" s="91"/>
      <c r="C95" s="91"/>
      <c r="D95" s="91"/>
      <c r="E95" s="91"/>
      <c r="F95" s="91"/>
      <c r="G95" s="92" t="s">
        <v>311</v>
      </c>
      <c r="H95" s="92" t="n">
        <f aca="false">4/4*100</f>
        <v>100</v>
      </c>
    </row>
    <row r="96" customFormat="false" ht="28.35" hidden="true" customHeight="true" outlineLevel="0" collapsed="false">
      <c r="A96" s="90"/>
      <c r="B96" s="91"/>
      <c r="C96" s="91"/>
      <c r="D96" s="91"/>
      <c r="E96" s="91"/>
      <c r="F96" s="91"/>
      <c r="G96" s="92" t="s">
        <v>312</v>
      </c>
      <c r="H96" s="92" t="n">
        <f aca="false">4/4*100</f>
        <v>100</v>
      </c>
    </row>
    <row r="97" customFormat="false" ht="28.35" hidden="true" customHeight="true" outlineLevel="0" collapsed="false">
      <c r="A97" s="90"/>
      <c r="B97" s="91"/>
      <c r="C97" s="91"/>
      <c r="D97" s="91"/>
      <c r="E97" s="91"/>
      <c r="F97" s="91"/>
      <c r="G97" s="92" t="s">
        <v>313</v>
      </c>
      <c r="H97" s="92" t="n">
        <f aca="false">8/8*100</f>
        <v>100</v>
      </c>
    </row>
    <row r="98" customFormat="false" ht="28.35" hidden="true" customHeight="true" outlineLevel="0" collapsed="false">
      <c r="A98" s="90"/>
      <c r="B98" s="91"/>
      <c r="C98" s="91"/>
      <c r="D98" s="91"/>
      <c r="E98" s="91"/>
      <c r="F98" s="91"/>
      <c r="G98" s="92" t="s">
        <v>314</v>
      </c>
      <c r="H98" s="92" t="n">
        <f aca="false">12/12*100</f>
        <v>100</v>
      </c>
    </row>
    <row r="99" customFormat="false" ht="28.35" hidden="true" customHeight="true" outlineLevel="0" collapsed="false">
      <c r="A99" s="90"/>
      <c r="B99" s="91"/>
      <c r="C99" s="91"/>
      <c r="D99" s="91"/>
      <c r="E99" s="91"/>
      <c r="F99" s="91"/>
      <c r="G99" s="92" t="s">
        <v>315</v>
      </c>
      <c r="H99" s="92" t="n">
        <f aca="false">4/4*100</f>
        <v>100</v>
      </c>
    </row>
    <row r="100" customFormat="false" ht="28.35" hidden="true" customHeight="true" outlineLevel="0" collapsed="false">
      <c r="A100" s="90"/>
      <c r="B100" s="91"/>
      <c r="C100" s="91"/>
      <c r="D100" s="91"/>
      <c r="E100" s="91"/>
      <c r="F100" s="91"/>
      <c r="G100" s="92" t="s">
        <v>316</v>
      </c>
      <c r="H100" s="92" t="n">
        <f aca="false">8/8*100</f>
        <v>100</v>
      </c>
    </row>
    <row r="101" customFormat="false" ht="28.35" hidden="true" customHeight="true" outlineLevel="0" collapsed="false">
      <c r="A101" s="90"/>
      <c r="B101" s="91"/>
      <c r="C101" s="91"/>
      <c r="D101" s="91"/>
      <c r="E101" s="91"/>
      <c r="F101" s="91"/>
      <c r="G101" s="92" t="s">
        <v>317</v>
      </c>
      <c r="H101" s="92" t="n">
        <f aca="false">1/1*100</f>
        <v>100</v>
      </c>
    </row>
    <row r="102" customFormat="false" ht="28.35" hidden="true" customHeight="true" outlineLevel="0" collapsed="false">
      <c r="A102" s="90"/>
      <c r="B102" s="91"/>
      <c r="C102" s="91"/>
      <c r="D102" s="91"/>
      <c r="E102" s="91"/>
      <c r="F102" s="91"/>
      <c r="G102" s="93"/>
      <c r="H102" s="93"/>
    </row>
    <row r="103" customFormat="false" ht="49.25" hidden="true" customHeight="false" outlineLevel="0" collapsed="false">
      <c r="G103" s="94" t="s">
        <v>318</v>
      </c>
      <c r="H103" s="92" t="n">
        <f aca="false">61/61*100</f>
        <v>100</v>
      </c>
    </row>
    <row r="106" customFormat="false" ht="13.8" hidden="false" customHeight="false" outlineLevel="0" collapsed="false">
      <c r="A106" s="95"/>
    </row>
  </sheetData>
  <mergeCells count="43">
    <mergeCell ref="A1:H1"/>
    <mergeCell ref="B5:G5"/>
    <mergeCell ref="B6:G6"/>
    <mergeCell ref="B7:G7"/>
    <mergeCell ref="E8:E11"/>
    <mergeCell ref="B12:G12"/>
    <mergeCell ref="E13:E16"/>
    <mergeCell ref="B17:G17"/>
    <mergeCell ref="B18:G18"/>
    <mergeCell ref="E19:E22"/>
    <mergeCell ref="B23:G23"/>
    <mergeCell ref="B24:G24"/>
    <mergeCell ref="E25:E28"/>
    <mergeCell ref="B29:G29"/>
    <mergeCell ref="E30:E33"/>
    <mergeCell ref="B34:G34"/>
    <mergeCell ref="B35:G35"/>
    <mergeCell ref="E36:E39"/>
    <mergeCell ref="B40:G40"/>
    <mergeCell ref="B41:G41"/>
    <mergeCell ref="E42:E45"/>
    <mergeCell ref="B46:G46"/>
    <mergeCell ref="E47:E50"/>
    <mergeCell ref="B51:G51"/>
    <mergeCell ref="B52:G52"/>
    <mergeCell ref="E53:E56"/>
    <mergeCell ref="B57:G57"/>
    <mergeCell ref="E58:E61"/>
    <mergeCell ref="B62:G62"/>
    <mergeCell ref="E63:E66"/>
    <mergeCell ref="B67:G67"/>
    <mergeCell ref="E68:E71"/>
    <mergeCell ref="B72:G72"/>
    <mergeCell ref="B73:G73"/>
    <mergeCell ref="E74:E77"/>
    <mergeCell ref="B78:G78"/>
    <mergeCell ref="B79:G79"/>
    <mergeCell ref="B80:G80"/>
    <mergeCell ref="E81:E84"/>
    <mergeCell ref="B85:G85"/>
    <mergeCell ref="E86:E89"/>
    <mergeCell ref="B90:G90"/>
    <mergeCell ref="B91:G9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T15" activeCellId="0" sqref="T15"/>
    </sheetView>
  </sheetViews>
  <sheetFormatPr defaultColWidth="9.1484375" defaultRowHeight="13.8" zeroHeight="false" outlineLevelRow="0" outlineLevelCol="0"/>
  <cols>
    <col collapsed="false" customWidth="false" hidden="false" outlineLevel="0" max="1" min="1" style="58" width="9.14"/>
    <col collapsed="false" customWidth="true" hidden="false" outlineLevel="0" max="2" min="2" style="58" width="19.86"/>
    <col collapsed="false" customWidth="false" hidden="false" outlineLevel="0" max="16384" min="3" style="58" width="9.14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15" hidden="false" customHeight="true" outlineLevel="0" collapsed="false">
      <c r="A3" s="96" t="s">
        <v>62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customFormat="false" ht="17.25" hidden="false" customHeight="true" outlineLevel="0" collapsed="false">
      <c r="A4" s="96" t="s">
        <v>319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customFormat="false" ht="15" hidden="false" customHeight="false" outlineLevel="0" collapsed="false"/>
    <row r="6" customFormat="false" ht="15.75" hidden="false" customHeight="true" outlineLevel="0" collapsed="false">
      <c r="A6" s="96" t="s">
        <v>64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customFormat="false" ht="15" hidden="false" customHeight="false" outlineLevel="0" collapsed="false"/>
    <row r="8" customFormat="false" ht="60" hidden="false" customHeight="true" outlineLevel="0" collapsed="false">
      <c r="A8" s="97" t="s">
        <v>43</v>
      </c>
      <c r="B8" s="97" t="s">
        <v>65</v>
      </c>
      <c r="C8" s="97" t="s">
        <v>66</v>
      </c>
      <c r="D8" s="97" t="s">
        <v>67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 t="s">
        <v>68</v>
      </c>
      <c r="P8" s="97" t="s">
        <v>69</v>
      </c>
    </row>
    <row r="9" customFormat="false" ht="120.85" hidden="false" customHeight="false" outlineLevel="0" collapsed="false">
      <c r="A9" s="97"/>
      <c r="B9" s="97"/>
      <c r="C9" s="97"/>
      <c r="D9" s="17" t="s">
        <v>70</v>
      </c>
      <c r="E9" s="17" t="s">
        <v>71</v>
      </c>
      <c r="F9" s="17" t="s">
        <v>72</v>
      </c>
      <c r="G9" s="17" t="s">
        <v>73</v>
      </c>
      <c r="H9" s="17" t="s">
        <v>74</v>
      </c>
      <c r="I9" s="17" t="s">
        <v>75</v>
      </c>
      <c r="J9" s="17" t="s">
        <v>76</v>
      </c>
      <c r="K9" s="17" t="s">
        <v>77</v>
      </c>
      <c r="L9" s="17" t="s">
        <v>78</v>
      </c>
      <c r="M9" s="17" t="s">
        <v>79</v>
      </c>
      <c r="N9" s="17" t="s">
        <v>80</v>
      </c>
      <c r="O9" s="97"/>
      <c r="P9" s="97"/>
    </row>
    <row r="10" customFormat="false" ht="85.05" hidden="false" customHeight="false" outlineLevel="0" collapsed="false">
      <c r="A10" s="60" t="n">
        <v>1</v>
      </c>
      <c r="B10" s="17" t="n">
        <v>2</v>
      </c>
      <c r="C10" s="17" t="n">
        <v>3</v>
      </c>
      <c r="D10" s="17" t="n">
        <v>4</v>
      </c>
      <c r="E10" s="60" t="n">
        <v>5</v>
      </c>
      <c r="F10" s="60" t="n">
        <v>6</v>
      </c>
      <c r="G10" s="60" t="n">
        <v>7</v>
      </c>
      <c r="H10" s="60" t="n">
        <v>8</v>
      </c>
      <c r="I10" s="60" t="n">
        <v>9</v>
      </c>
      <c r="J10" s="60" t="n">
        <v>10</v>
      </c>
      <c r="K10" s="60" t="n">
        <v>11</v>
      </c>
      <c r="L10" s="60" t="n">
        <v>12</v>
      </c>
      <c r="M10" s="60" t="n">
        <v>13</v>
      </c>
      <c r="N10" s="60" t="n">
        <v>14</v>
      </c>
      <c r="O10" s="60" t="n">
        <v>15</v>
      </c>
      <c r="P10" s="60"/>
    </row>
    <row r="11" customFormat="false" ht="39" hidden="false" customHeight="true" outlineLevel="0" collapsed="false">
      <c r="A11" s="98" t="n">
        <v>1</v>
      </c>
      <c r="B11" s="44" t="s">
        <v>320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customFormat="false" ht="15" hidden="false" customHeight="false" outlineLevel="0" collapsed="false">
      <c r="A12" s="98"/>
      <c r="B12" s="17" t="s">
        <v>82</v>
      </c>
      <c r="C12" s="97" t="s">
        <v>83</v>
      </c>
      <c r="D12" s="17" t="n">
        <v>420</v>
      </c>
      <c r="E12" s="17" t="n">
        <v>420</v>
      </c>
      <c r="F12" s="17" t="n">
        <v>420</v>
      </c>
      <c r="G12" s="17"/>
      <c r="H12" s="17"/>
      <c r="I12" s="17"/>
      <c r="J12" s="17"/>
      <c r="K12" s="17"/>
      <c r="L12" s="17"/>
      <c r="M12" s="17"/>
      <c r="N12" s="60"/>
      <c r="O12" s="60"/>
      <c r="P12" s="60"/>
    </row>
    <row r="13" customFormat="false" ht="21.75" hidden="false" customHeight="true" outlineLevel="0" collapsed="false">
      <c r="A13" s="98"/>
      <c r="B13" s="17" t="s">
        <v>84</v>
      </c>
      <c r="C13" s="97" t="s">
        <v>83</v>
      </c>
      <c r="D13" s="17" t="n">
        <v>420</v>
      </c>
      <c r="E13" s="17" t="n">
        <v>420</v>
      </c>
      <c r="F13" s="17" t="n">
        <v>420</v>
      </c>
      <c r="G13" s="17"/>
      <c r="H13" s="17"/>
      <c r="I13" s="17"/>
      <c r="J13" s="17"/>
      <c r="K13" s="17"/>
      <c r="L13" s="17"/>
      <c r="M13" s="17"/>
      <c r="N13" s="60"/>
      <c r="O13" s="60"/>
      <c r="P13" s="99"/>
    </row>
    <row r="14" customFormat="false" ht="25.35" hidden="false" customHeight="false" outlineLevel="0" collapsed="false"/>
    <row r="15" customFormat="false" ht="25.35" hidden="false" customHeight="false" outlineLevel="0" collapsed="false"/>
    <row r="16" customFormat="false" ht="58.5" hidden="true" customHeight="true" outlineLevel="0" collapsed="false">
      <c r="L16" s="100" t="s">
        <v>105</v>
      </c>
      <c r="M16" s="100"/>
      <c r="N16" s="100"/>
      <c r="O16" s="100"/>
      <c r="P16" s="101" t="n">
        <f aca="false">(P13)/A11</f>
        <v>0</v>
      </c>
    </row>
  </sheetData>
  <mergeCells count="12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A13"/>
    <mergeCell ref="B11:P11"/>
    <mergeCell ref="L16:O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M8" activeCellId="0" sqref="M8"/>
    </sheetView>
  </sheetViews>
  <sheetFormatPr defaultColWidth="8.71484375" defaultRowHeight="13.8" zeroHeight="false" outlineLevelRow="0" outlineLevelCol="0"/>
  <cols>
    <col collapsed="false" customWidth="false" hidden="false" outlineLevel="0" max="1" min="1" style="58" width="8.71"/>
    <col collapsed="false" customWidth="true" hidden="false" outlineLevel="0" max="2" min="2" style="58" width="22.15"/>
    <col collapsed="false" customWidth="true" hidden="false" outlineLevel="0" max="3" min="3" style="58" width="19.29"/>
    <col collapsed="false" customWidth="true" hidden="false" outlineLevel="0" max="4" min="4" style="58" width="18.71"/>
    <col collapsed="false" customWidth="true" hidden="false" outlineLevel="0" max="5" min="5" style="58" width="16.29"/>
    <col collapsed="false" customWidth="true" hidden="false" outlineLevel="0" max="6" min="6" style="58" width="18.86"/>
    <col collapsed="false" customWidth="true" hidden="false" outlineLevel="0" max="7" min="7" style="58" width="28.42"/>
    <col collapsed="false" customWidth="true" hidden="false" outlineLevel="0" max="8" min="8" style="58" width="11.14"/>
    <col collapsed="false" customWidth="false" hidden="false" outlineLevel="0" max="16384" min="9" style="58" width="8.71"/>
  </cols>
  <sheetData>
    <row r="1" customFormat="false" ht="15" hidden="false" customHeight="false" outlineLevel="0" collapsed="false">
      <c r="A1" s="59" t="s">
        <v>106</v>
      </c>
      <c r="B1" s="59"/>
      <c r="C1" s="59"/>
      <c r="D1" s="59"/>
      <c r="E1" s="59"/>
      <c r="F1" s="59"/>
      <c r="G1" s="59"/>
      <c r="H1" s="59"/>
    </row>
    <row r="2" customFormat="false" ht="15" hidden="false" customHeight="false" outlineLevel="0" collapsed="false"/>
    <row r="3" customFormat="false" ht="97.5" hidden="false" customHeight="true" outlineLevel="0" collapsed="false">
      <c r="A3" s="102" t="s">
        <v>107</v>
      </c>
      <c r="B3" s="102" t="s">
        <v>108</v>
      </c>
      <c r="C3" s="102" t="s">
        <v>109</v>
      </c>
      <c r="D3" s="102" t="s">
        <v>110</v>
      </c>
      <c r="E3" s="102" t="s">
        <v>111</v>
      </c>
      <c r="F3" s="102" t="s">
        <v>112</v>
      </c>
      <c r="G3" s="102" t="s">
        <v>113</v>
      </c>
      <c r="H3" s="102" t="s">
        <v>114</v>
      </c>
    </row>
    <row r="4" customFormat="false" ht="15" hidden="false" customHeight="false" outlineLevel="0" collapsed="false">
      <c r="A4" s="39" t="n">
        <v>1</v>
      </c>
      <c r="B4" s="97" t="n">
        <v>2</v>
      </c>
      <c r="C4" s="39" t="n">
        <v>3</v>
      </c>
      <c r="D4" s="39" t="n">
        <v>4</v>
      </c>
      <c r="E4" s="39" t="n">
        <v>5</v>
      </c>
      <c r="F4" s="39" t="n">
        <v>6</v>
      </c>
      <c r="G4" s="39" t="n">
        <v>7</v>
      </c>
      <c r="H4" s="60"/>
    </row>
    <row r="5" customFormat="false" ht="55.5" hidden="false" customHeight="true" outlineLevel="0" collapsed="false">
      <c r="A5" s="60" t="s">
        <v>115</v>
      </c>
      <c r="B5" s="97" t="s">
        <v>321</v>
      </c>
      <c r="C5" s="97"/>
      <c r="D5" s="97"/>
      <c r="E5" s="97"/>
      <c r="F5" s="97"/>
      <c r="G5" s="97"/>
      <c r="H5" s="60"/>
    </row>
    <row r="6" customFormat="false" ht="108.95" hidden="false" customHeight="false" outlineLevel="0" collapsed="false">
      <c r="A6" s="103" t="s">
        <v>117</v>
      </c>
      <c r="B6" s="17" t="s">
        <v>322</v>
      </c>
      <c r="C6" s="60"/>
      <c r="D6" s="60"/>
      <c r="E6" s="60"/>
      <c r="F6" s="60"/>
      <c r="G6" s="60"/>
      <c r="H6" s="60"/>
    </row>
    <row r="7" customFormat="false" ht="85.05" hidden="false" customHeight="false" outlineLevel="0" collapsed="false">
      <c r="A7" s="60" t="s">
        <v>119</v>
      </c>
      <c r="B7" s="17" t="s">
        <v>323</v>
      </c>
      <c r="C7" s="104" t="n">
        <v>46023</v>
      </c>
      <c r="D7" s="104" t="n">
        <v>46023</v>
      </c>
      <c r="E7" s="102" t="s">
        <v>324</v>
      </c>
      <c r="F7" s="102" t="s">
        <v>325</v>
      </c>
      <c r="G7" s="105"/>
      <c r="H7" s="106"/>
    </row>
    <row r="8" customFormat="false" ht="83.15" hidden="false" customHeight="false" outlineLevel="0" collapsed="false">
      <c r="A8" s="60" t="s">
        <v>136</v>
      </c>
      <c r="B8" s="17" t="s">
        <v>326</v>
      </c>
      <c r="C8" s="104" t="n">
        <v>46023</v>
      </c>
      <c r="D8" s="104" t="n">
        <v>46023</v>
      </c>
      <c r="E8" s="102" t="s">
        <v>324</v>
      </c>
      <c r="F8" s="102" t="s">
        <v>327</v>
      </c>
      <c r="G8" s="105"/>
      <c r="H8" s="106"/>
    </row>
    <row r="9" customFormat="false" ht="132.8" hidden="false" customHeight="false" outlineLevel="0" collapsed="false">
      <c r="A9" s="60" t="s">
        <v>328</v>
      </c>
      <c r="B9" s="17" t="s">
        <v>329</v>
      </c>
      <c r="C9" s="106" t="s">
        <v>131</v>
      </c>
      <c r="D9" s="106" t="s">
        <v>131</v>
      </c>
      <c r="E9" s="102" t="s">
        <v>330</v>
      </c>
      <c r="F9" s="102" t="s">
        <v>331</v>
      </c>
      <c r="G9" s="105"/>
      <c r="H9" s="106"/>
    </row>
    <row r="10" customFormat="false" ht="85.05" hidden="false" customHeight="false" outlineLevel="0" collapsed="false">
      <c r="A10" s="60" t="s">
        <v>332</v>
      </c>
      <c r="B10" s="17" t="s">
        <v>333</v>
      </c>
      <c r="C10" s="106" t="s">
        <v>131</v>
      </c>
      <c r="D10" s="106" t="s">
        <v>131</v>
      </c>
      <c r="E10" s="102" t="s">
        <v>334</v>
      </c>
      <c r="F10" s="102" t="s">
        <v>335</v>
      </c>
      <c r="G10" s="105"/>
      <c r="H10" s="106"/>
    </row>
    <row r="11" customFormat="false" ht="216.4" hidden="false" customHeight="false" outlineLevel="0" collapsed="false"/>
    <row r="12" customFormat="false" ht="15" hidden="true" customHeight="false" outlineLevel="0" collapsed="false"/>
    <row r="13" customFormat="false" ht="73.1" hidden="true" customHeight="false" outlineLevel="0" collapsed="false">
      <c r="A13" s="95"/>
    </row>
    <row r="14" customFormat="false" ht="25.35" hidden="true" customHeight="false" outlineLevel="0" collapsed="false"/>
    <row r="15" customFormat="false" ht="25.35" hidden="true" customHeight="false" outlineLevel="0" collapsed="false"/>
    <row r="16" customFormat="false" ht="37.3" hidden="false" customHeight="false" outlineLevel="0" collapsed="false"/>
    <row r="17" customFormat="false" ht="49.25" hidden="false" customHeight="false" outlineLevel="0" collapsed="false">
      <c r="G17" s="107" t="s">
        <v>318</v>
      </c>
      <c r="H17" s="58" t="n">
        <f aca="false">4/4*100</f>
        <v>100</v>
      </c>
    </row>
    <row r="20" customFormat="false" ht="13.8" hidden="false" customHeight="false" outlineLevel="0" collapsed="false">
      <c r="A20" s="95"/>
    </row>
  </sheetData>
  <mergeCells count="2">
    <mergeCell ref="A1:H1"/>
    <mergeCell ref="B5:G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3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V18" activeCellId="0" sqref="V18"/>
    </sheetView>
  </sheetViews>
  <sheetFormatPr defaultColWidth="9.1484375" defaultRowHeight="15" zeroHeight="false" outlineLevelRow="0" outlineLevelCol="0"/>
  <cols>
    <col collapsed="false" customWidth="false" hidden="false" outlineLevel="0" max="1" min="1" style="58" width="9.14"/>
    <col collapsed="false" customWidth="true" hidden="false" outlineLevel="0" max="2" min="2" style="58" width="19.86"/>
    <col collapsed="false" customWidth="false" hidden="false" outlineLevel="0" max="16384" min="3" style="58" width="9.14"/>
  </cols>
  <sheetData>
    <row r="3" customFormat="false" ht="15" hidden="false" customHeight="true" outlineLevel="0" collapsed="false">
      <c r="A3" s="96" t="s">
        <v>62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customFormat="false" ht="17.25" hidden="false" customHeight="true" outlineLevel="0" collapsed="false">
      <c r="A4" s="96" t="s">
        <v>336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6" customFormat="false" ht="15.75" hidden="false" customHeight="true" outlineLevel="0" collapsed="false">
      <c r="A6" s="96" t="s">
        <v>64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customFormat="false" ht="37.3" hidden="false" customHeight="false" outlineLevel="0" collapsed="false"/>
    <row r="8" customFormat="false" ht="60" hidden="false" customHeight="true" outlineLevel="0" collapsed="false">
      <c r="A8" s="97" t="s">
        <v>43</v>
      </c>
      <c r="B8" s="97" t="s">
        <v>65</v>
      </c>
      <c r="C8" s="97" t="s">
        <v>66</v>
      </c>
      <c r="D8" s="97" t="s">
        <v>67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 t="s">
        <v>68</v>
      </c>
      <c r="P8" s="97" t="s">
        <v>69</v>
      </c>
    </row>
    <row r="9" customFormat="false" ht="120.85" hidden="false" customHeight="false" outlineLevel="0" collapsed="false">
      <c r="A9" s="97"/>
      <c r="B9" s="97"/>
      <c r="C9" s="97"/>
      <c r="D9" s="17" t="s">
        <v>70</v>
      </c>
      <c r="E9" s="17" t="s">
        <v>71</v>
      </c>
      <c r="F9" s="17" t="s">
        <v>72</v>
      </c>
      <c r="G9" s="17" t="s">
        <v>73</v>
      </c>
      <c r="H9" s="17" t="s">
        <v>74</v>
      </c>
      <c r="I9" s="17" t="s">
        <v>75</v>
      </c>
      <c r="J9" s="17" t="s">
        <v>76</v>
      </c>
      <c r="K9" s="17" t="s">
        <v>77</v>
      </c>
      <c r="L9" s="17" t="s">
        <v>78</v>
      </c>
      <c r="M9" s="17" t="s">
        <v>79</v>
      </c>
      <c r="N9" s="17" t="s">
        <v>80</v>
      </c>
      <c r="O9" s="97"/>
      <c r="P9" s="97"/>
    </row>
    <row r="10" customFormat="false" ht="85.05" hidden="false" customHeight="false" outlineLevel="0" collapsed="false">
      <c r="A10" s="60" t="n">
        <v>1</v>
      </c>
      <c r="B10" s="17" t="n">
        <v>2</v>
      </c>
      <c r="C10" s="17" t="n">
        <v>3</v>
      </c>
      <c r="D10" s="17" t="n">
        <v>4</v>
      </c>
      <c r="E10" s="60" t="n">
        <v>5</v>
      </c>
      <c r="F10" s="60" t="n">
        <v>6</v>
      </c>
      <c r="G10" s="60" t="n">
        <v>7</v>
      </c>
      <c r="H10" s="60" t="n">
        <v>8</v>
      </c>
      <c r="I10" s="60" t="n">
        <v>9</v>
      </c>
      <c r="J10" s="60" t="n">
        <v>10</v>
      </c>
      <c r="K10" s="60" t="n">
        <v>11</v>
      </c>
      <c r="L10" s="60" t="n">
        <v>12</v>
      </c>
      <c r="M10" s="60" t="n">
        <v>13</v>
      </c>
      <c r="N10" s="60" t="n">
        <v>14</v>
      </c>
      <c r="O10" s="60" t="n">
        <v>15</v>
      </c>
      <c r="P10" s="60"/>
    </row>
    <row r="11" customFormat="false" ht="48" hidden="false" customHeight="true" outlineLevel="0" collapsed="false">
      <c r="A11" s="98" t="n">
        <v>1</v>
      </c>
      <c r="B11" s="108" t="s">
        <v>337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44"/>
    </row>
    <row r="12" customFormat="false" ht="25.35" hidden="false" customHeight="false" outlineLevel="0" collapsed="false">
      <c r="A12" s="98"/>
      <c r="B12" s="17" t="s">
        <v>82</v>
      </c>
      <c r="C12" s="60" t="s">
        <v>83</v>
      </c>
      <c r="D12" s="109" t="s">
        <v>338</v>
      </c>
      <c r="E12" s="109" t="s">
        <v>338</v>
      </c>
      <c r="F12" s="109" t="s">
        <v>338</v>
      </c>
      <c r="G12" s="109"/>
      <c r="H12" s="109"/>
      <c r="I12" s="109"/>
      <c r="J12" s="109"/>
      <c r="K12" s="109"/>
      <c r="L12" s="110"/>
      <c r="M12" s="109"/>
      <c r="N12" s="109"/>
      <c r="O12" s="111"/>
      <c r="P12" s="60"/>
    </row>
    <row r="13" customFormat="false" ht="21.75" hidden="false" customHeight="true" outlineLevel="0" collapsed="false">
      <c r="A13" s="98"/>
      <c r="B13" s="17" t="s">
        <v>84</v>
      </c>
      <c r="C13" s="60" t="s">
        <v>83</v>
      </c>
      <c r="D13" s="112" t="n">
        <v>0</v>
      </c>
      <c r="E13" s="112" t="n">
        <v>0</v>
      </c>
      <c r="F13" s="112" t="n">
        <v>0</v>
      </c>
      <c r="G13" s="112"/>
      <c r="H13" s="112"/>
      <c r="I13" s="112"/>
      <c r="J13" s="112"/>
      <c r="K13" s="112"/>
      <c r="L13" s="112"/>
      <c r="M13" s="112"/>
      <c r="N13" s="112"/>
      <c r="O13" s="99"/>
      <c r="P13" s="113"/>
    </row>
    <row r="14" customFormat="false" ht="25.35" hidden="false" customHeight="false" outlineLevel="0" collapsed="false"/>
    <row r="15" customFormat="false" ht="25.35" hidden="false" customHeight="false" outlineLevel="0" collapsed="false"/>
    <row r="16" customFormat="false" ht="34.5" hidden="true" customHeight="true" outlineLevel="0" collapsed="false">
      <c r="L16" s="100" t="s">
        <v>105</v>
      </c>
      <c r="M16" s="100"/>
      <c r="N16" s="100"/>
      <c r="O16" s="100"/>
      <c r="P16" s="101" t="n">
        <f aca="false">P13/A11</f>
        <v>0</v>
      </c>
    </row>
    <row r="20" customFormat="false" ht="48.75" hidden="false" customHeight="true" outlineLevel="0" collapsed="false"/>
    <row r="26" customFormat="false" ht="24.75" hidden="false" customHeight="true" outlineLevel="0" collapsed="false"/>
    <row r="31" customFormat="false" ht="58.5" hidden="false" customHeight="true" outlineLevel="0" collapsed="false"/>
  </sheetData>
  <mergeCells count="12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A13"/>
    <mergeCell ref="B11:O11"/>
    <mergeCell ref="L16:O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3" colorId="64" zoomScale="70" zoomScaleNormal="70" zoomScalePageLayoutView="100" workbookViewId="0">
      <selection pane="topLeft" activeCell="S17" activeCellId="0" sqref="S17"/>
    </sheetView>
  </sheetViews>
  <sheetFormatPr defaultColWidth="8.71484375" defaultRowHeight="15" zeroHeight="false" outlineLevelRow="0" outlineLevelCol="0"/>
  <cols>
    <col collapsed="false" customWidth="false" hidden="false" outlineLevel="0" max="1" min="1" style="58" width="8.71"/>
    <col collapsed="false" customWidth="true" hidden="false" outlineLevel="0" max="2" min="2" style="58" width="22.15"/>
    <col collapsed="false" customWidth="true" hidden="false" outlineLevel="0" max="3" min="3" style="58" width="19.29"/>
    <col collapsed="false" customWidth="true" hidden="false" outlineLevel="0" max="4" min="4" style="58" width="18.71"/>
    <col collapsed="false" customWidth="true" hidden="false" outlineLevel="0" max="5" min="5" style="58" width="16.29"/>
    <col collapsed="false" customWidth="true" hidden="false" outlineLevel="0" max="6" min="6" style="58" width="18.86"/>
    <col collapsed="false" customWidth="true" hidden="false" outlineLevel="0" max="7" min="7" style="58" width="28.42"/>
    <col collapsed="false" customWidth="false" hidden="true" outlineLevel="0" max="8" min="8" style="58" width="8.71"/>
    <col collapsed="false" customWidth="true" hidden="false" outlineLevel="0" max="9" min="9" style="58" width="17.52"/>
    <col collapsed="false" customWidth="false" hidden="false" outlineLevel="0" max="16384" min="10" style="58" width="8.71"/>
  </cols>
  <sheetData>
    <row r="1" customFormat="false" ht="15" hidden="false" customHeight="false" outlineLevel="0" collapsed="false">
      <c r="A1" s="59" t="s">
        <v>106</v>
      </c>
      <c r="B1" s="59"/>
      <c r="C1" s="59"/>
      <c r="D1" s="59"/>
      <c r="E1" s="59"/>
      <c r="F1" s="59"/>
      <c r="G1" s="59"/>
      <c r="H1" s="59"/>
    </row>
    <row r="3" customFormat="false" ht="97.5" hidden="false" customHeight="true" outlineLevel="0" collapsed="false">
      <c r="A3" s="17" t="s">
        <v>107</v>
      </c>
      <c r="B3" s="17" t="s">
        <v>108</v>
      </c>
      <c r="C3" s="17" t="s">
        <v>109</v>
      </c>
      <c r="D3" s="17" t="s">
        <v>110</v>
      </c>
      <c r="E3" s="17" t="s">
        <v>111</v>
      </c>
      <c r="F3" s="17" t="s">
        <v>112</v>
      </c>
      <c r="G3" s="17" t="s">
        <v>113</v>
      </c>
      <c r="H3" s="17" t="s">
        <v>114</v>
      </c>
    </row>
    <row r="4" customFormat="false" ht="15" hidden="false" customHeight="false" outlineLevel="0" collapsed="false">
      <c r="A4" s="60" t="n">
        <v>1</v>
      </c>
      <c r="B4" s="17" t="n">
        <v>2</v>
      </c>
      <c r="C4" s="60" t="n">
        <v>3</v>
      </c>
      <c r="D4" s="60" t="n">
        <v>4</v>
      </c>
      <c r="E4" s="60" t="n">
        <v>5</v>
      </c>
      <c r="F4" s="60" t="n">
        <v>6</v>
      </c>
      <c r="G4" s="60" t="n">
        <v>7</v>
      </c>
      <c r="H4" s="60"/>
    </row>
    <row r="5" customFormat="false" ht="46.5" hidden="false" customHeight="true" outlineLevel="0" collapsed="false">
      <c r="A5" s="60" t="s">
        <v>115</v>
      </c>
      <c r="B5" s="114" t="s">
        <v>339</v>
      </c>
      <c r="C5" s="114"/>
      <c r="D5" s="114"/>
      <c r="E5" s="114"/>
      <c r="F5" s="114"/>
      <c r="G5" s="114"/>
      <c r="H5" s="60"/>
    </row>
    <row r="6" customFormat="false" ht="86.35" hidden="false" customHeight="true" outlineLevel="0" collapsed="false">
      <c r="A6" s="103" t="s">
        <v>117</v>
      </c>
      <c r="B6" s="115" t="s">
        <v>340</v>
      </c>
      <c r="C6" s="116"/>
      <c r="D6" s="60"/>
      <c r="E6" s="117"/>
      <c r="F6" s="60"/>
      <c r="G6" s="76"/>
      <c r="H6" s="60"/>
    </row>
    <row r="7" customFormat="false" ht="83.15" hidden="false" customHeight="false" outlineLevel="0" collapsed="false">
      <c r="A7" s="60" t="s">
        <v>119</v>
      </c>
      <c r="B7" s="118" t="s">
        <v>341</v>
      </c>
      <c r="C7" s="119" t="n">
        <v>46174</v>
      </c>
      <c r="D7" s="120" t="n">
        <v>45962</v>
      </c>
      <c r="E7" s="117" t="s">
        <v>342</v>
      </c>
      <c r="F7" s="17" t="s">
        <v>325</v>
      </c>
      <c r="G7" s="17" t="s">
        <v>343</v>
      </c>
      <c r="H7" s="60" t="s">
        <v>344</v>
      </c>
    </row>
    <row r="8" customFormat="false" ht="83.15" hidden="false" customHeight="false" outlineLevel="0" collapsed="false">
      <c r="A8" s="60"/>
      <c r="B8" s="118" t="s">
        <v>341</v>
      </c>
      <c r="C8" s="119" t="n">
        <v>46174</v>
      </c>
      <c r="D8" s="120" t="n">
        <v>46042</v>
      </c>
      <c r="E8" s="117" t="s">
        <v>342</v>
      </c>
      <c r="F8" s="17" t="s">
        <v>325</v>
      </c>
      <c r="G8" s="17" t="s">
        <v>345</v>
      </c>
      <c r="H8" s="60" t="s">
        <v>344</v>
      </c>
    </row>
    <row r="9" customFormat="false" ht="83.15" hidden="false" customHeight="false" outlineLevel="0" collapsed="false">
      <c r="A9" s="60" t="s">
        <v>136</v>
      </c>
      <c r="B9" s="118" t="s">
        <v>346</v>
      </c>
      <c r="C9" s="119" t="n">
        <v>46266</v>
      </c>
      <c r="D9" s="120" t="n">
        <v>46094</v>
      </c>
      <c r="E9" s="117" t="s">
        <v>342</v>
      </c>
      <c r="F9" s="17" t="s">
        <v>327</v>
      </c>
      <c r="G9" s="17" t="s">
        <v>343</v>
      </c>
      <c r="H9" s="60" t="s">
        <v>344</v>
      </c>
    </row>
    <row r="10" customFormat="false" ht="83.15" hidden="false" customHeight="false" outlineLevel="0" collapsed="false">
      <c r="A10" s="60"/>
      <c r="B10" s="17" t="s">
        <v>346</v>
      </c>
      <c r="C10" s="120" t="n">
        <v>46266</v>
      </c>
      <c r="D10" s="120" t="n">
        <v>46063</v>
      </c>
      <c r="E10" s="117" t="s">
        <v>342</v>
      </c>
      <c r="F10" s="17" t="s">
        <v>327</v>
      </c>
      <c r="G10" s="17" t="s">
        <v>345</v>
      </c>
      <c r="H10" s="60" t="s">
        <v>344</v>
      </c>
    </row>
    <row r="11" customFormat="false" ht="34.5" hidden="false" customHeight="true" outlineLevel="0" collapsed="false">
      <c r="A11" s="60" t="s">
        <v>152</v>
      </c>
      <c r="B11" s="17" t="s">
        <v>339</v>
      </c>
      <c r="C11" s="17"/>
      <c r="D11" s="17"/>
      <c r="E11" s="17"/>
      <c r="F11" s="17"/>
      <c r="G11" s="17"/>
      <c r="H11" s="60"/>
    </row>
    <row r="12" customFormat="false" ht="46.5" hidden="false" customHeight="true" outlineLevel="0" collapsed="false">
      <c r="A12" s="103" t="s">
        <v>117</v>
      </c>
      <c r="B12" s="17" t="s">
        <v>347</v>
      </c>
      <c r="C12" s="60"/>
      <c r="D12" s="60"/>
      <c r="E12" s="102"/>
      <c r="F12" s="60"/>
      <c r="G12" s="60"/>
      <c r="H12" s="60"/>
    </row>
    <row r="13" customFormat="false" ht="95.9" hidden="false" customHeight="false" outlineLevel="0" collapsed="false">
      <c r="A13" s="60" t="s">
        <v>119</v>
      </c>
      <c r="B13" s="17" t="s">
        <v>341</v>
      </c>
      <c r="C13" s="120" t="n">
        <v>46174</v>
      </c>
      <c r="D13" s="120" t="n">
        <v>45923</v>
      </c>
      <c r="E13" s="102" t="s">
        <v>342</v>
      </c>
      <c r="F13" s="17" t="s">
        <v>325</v>
      </c>
      <c r="G13" s="76" t="s">
        <v>348</v>
      </c>
      <c r="H13" s="60" t="s">
        <v>125</v>
      </c>
      <c r="I13" s="80"/>
    </row>
    <row r="14" customFormat="false" ht="83.15" hidden="false" customHeight="false" outlineLevel="0" collapsed="false">
      <c r="A14" s="60"/>
      <c r="B14" s="17" t="s">
        <v>341</v>
      </c>
      <c r="C14" s="120" t="n">
        <v>46174</v>
      </c>
      <c r="D14" s="120" t="n">
        <v>46004</v>
      </c>
      <c r="E14" s="102" t="s">
        <v>342</v>
      </c>
      <c r="F14" s="17" t="s">
        <v>325</v>
      </c>
      <c r="G14" s="76" t="s">
        <v>349</v>
      </c>
      <c r="H14" s="60" t="s">
        <v>344</v>
      </c>
    </row>
    <row r="15" customFormat="false" ht="83.15" hidden="false" customHeight="false" outlineLevel="0" collapsed="false">
      <c r="A15" s="60"/>
      <c r="B15" s="17" t="s">
        <v>341</v>
      </c>
      <c r="C15" s="120" t="n">
        <v>46174</v>
      </c>
      <c r="D15" s="120" t="n">
        <v>46004</v>
      </c>
      <c r="E15" s="102" t="s">
        <v>342</v>
      </c>
      <c r="F15" s="17" t="s">
        <v>325</v>
      </c>
      <c r="G15" s="76" t="s">
        <v>350</v>
      </c>
      <c r="H15" s="60" t="s">
        <v>125</v>
      </c>
    </row>
    <row r="16" customFormat="false" ht="107.65" hidden="false" customHeight="false" outlineLevel="0" collapsed="false">
      <c r="A16" s="60"/>
      <c r="B16" s="17" t="s">
        <v>341</v>
      </c>
      <c r="C16" s="120" t="n">
        <v>46174</v>
      </c>
      <c r="D16" s="120" t="n">
        <v>46098</v>
      </c>
      <c r="E16" s="102" t="s">
        <v>342</v>
      </c>
      <c r="F16" s="17" t="s">
        <v>325</v>
      </c>
      <c r="G16" s="76" t="s">
        <v>351</v>
      </c>
      <c r="H16" s="60" t="s">
        <v>344</v>
      </c>
    </row>
    <row r="17" customFormat="false" ht="83.15" hidden="false" customHeight="false" outlineLevel="0" collapsed="false">
      <c r="A17" s="60" t="s">
        <v>136</v>
      </c>
      <c r="B17" s="17" t="s">
        <v>326</v>
      </c>
      <c r="C17" s="120" t="n">
        <v>46266</v>
      </c>
      <c r="D17" s="120" t="n">
        <v>46015</v>
      </c>
      <c r="E17" s="102" t="s">
        <v>342</v>
      </c>
      <c r="F17" s="17" t="s">
        <v>327</v>
      </c>
      <c r="G17" s="76" t="s">
        <v>349</v>
      </c>
      <c r="H17" s="60" t="s">
        <v>125</v>
      </c>
    </row>
    <row r="18" customFormat="false" ht="83.15" hidden="false" customHeight="false" outlineLevel="0" collapsed="false">
      <c r="A18" s="60"/>
      <c r="B18" s="17" t="s">
        <v>326</v>
      </c>
      <c r="C18" s="120" t="n">
        <v>46266</v>
      </c>
      <c r="D18" s="120" t="n">
        <v>46015</v>
      </c>
      <c r="E18" s="102" t="s">
        <v>342</v>
      </c>
      <c r="F18" s="17" t="s">
        <v>327</v>
      </c>
      <c r="G18" s="76" t="s">
        <v>350</v>
      </c>
      <c r="H18" s="60" t="s">
        <v>125</v>
      </c>
    </row>
    <row r="19" customFormat="false" ht="107.65" hidden="true" customHeight="false" outlineLevel="0" collapsed="false">
      <c r="A19" s="60"/>
      <c r="B19" s="17" t="s">
        <v>326</v>
      </c>
      <c r="C19" s="120" t="n">
        <v>46266</v>
      </c>
      <c r="D19" s="121" t="n">
        <v>46119</v>
      </c>
      <c r="E19" s="102" t="s">
        <v>342</v>
      </c>
      <c r="F19" s="17" t="s">
        <v>327</v>
      </c>
      <c r="G19" s="76" t="s">
        <v>351</v>
      </c>
      <c r="H19" s="60" t="s">
        <v>125</v>
      </c>
    </row>
    <row r="20" customFormat="false" ht="47" hidden="true" customHeight="false" outlineLevel="0" collapsed="false">
      <c r="A20" s="60"/>
      <c r="B20" s="17" t="s">
        <v>352</v>
      </c>
      <c r="C20" s="67" t="n">
        <v>46016</v>
      </c>
      <c r="D20" s="67" t="n">
        <v>45798</v>
      </c>
      <c r="E20" s="102"/>
      <c r="F20" s="60"/>
      <c r="G20" s="76"/>
      <c r="H20" s="60" t="s">
        <v>125</v>
      </c>
    </row>
    <row r="21" customFormat="false" ht="37.3" hidden="false" customHeight="false" outlineLevel="0" collapsed="false"/>
    <row r="22" customFormat="false" ht="61.15" hidden="false" customHeight="false" outlineLevel="0" collapsed="false"/>
    <row r="23" customFormat="false" ht="25.35" hidden="false" customHeight="false" outlineLevel="0" collapsed="false"/>
    <row r="24" customFormat="false" ht="15" hidden="true" customHeight="false" outlineLevel="0" collapsed="false">
      <c r="G24" s="58" t="s">
        <v>353</v>
      </c>
      <c r="H24" s="58" t="n">
        <f aca="false">0/4*100</f>
        <v>0</v>
      </c>
    </row>
    <row r="25" customFormat="false" ht="37.3" hidden="true" customHeight="false" outlineLevel="0" collapsed="false">
      <c r="G25" s="58" t="s">
        <v>354</v>
      </c>
      <c r="H25" s="58" t="n">
        <f aca="false">6/8*100</f>
        <v>75</v>
      </c>
    </row>
    <row r="26" customFormat="false" ht="73.1" hidden="true" customHeight="false" outlineLevel="0" collapsed="false"/>
    <row r="27" customFormat="false" ht="49.25" hidden="true" customHeight="false" outlineLevel="0" collapsed="false">
      <c r="G27" s="107" t="s">
        <v>318</v>
      </c>
    </row>
    <row r="28" customFormat="false" ht="15" hidden="true" customHeight="false" outlineLevel="0" collapsed="false"/>
    <row r="29" customFormat="false" ht="13.8" hidden="true" customHeight="false" outlineLevel="0" collapsed="false"/>
    <row r="30" customFormat="false" ht="15" hidden="true" customHeight="false" outlineLevel="0" collapsed="false"/>
    <row r="31" customFormat="false" ht="15" hidden="true" customHeight="false" outlineLevel="0" collapsed="false"/>
    <row r="38" customFormat="false" ht="45.75" hidden="false" customHeight="true" outlineLevel="0" collapsed="false"/>
    <row r="46" customFormat="false" ht="13.8" hidden="false" customHeight="false" outlineLevel="0" collapsed="false"/>
  </sheetData>
  <mergeCells count="3">
    <mergeCell ref="A1:H1"/>
    <mergeCell ref="B5:G5"/>
    <mergeCell ref="B11:G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2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L31" activeCellId="0" sqref="L31"/>
    </sheetView>
  </sheetViews>
  <sheetFormatPr defaultColWidth="8.6796875" defaultRowHeight="13.8" zeroHeight="false" outlineLevelRow="0" outlineLevelCol="0"/>
  <cols>
    <col collapsed="false" customWidth="false" hidden="false" outlineLevel="0" max="29" min="1" style="58" width="8.68"/>
    <col collapsed="false" customWidth="true" hidden="false" outlineLevel="0" max="30" min="30" style="58" width="11.39"/>
    <col collapsed="false" customWidth="false" hidden="false" outlineLevel="0" max="33" min="31" style="58" width="8.68"/>
    <col collapsed="false" customWidth="true" hidden="false" outlineLevel="0" max="34" min="34" style="58" width="11.68"/>
    <col collapsed="false" customWidth="false" hidden="false" outlineLevel="0" max="37" min="35" style="58" width="8.68"/>
    <col collapsed="false" customWidth="true" hidden="false" outlineLevel="0" max="38" min="38" style="58" width="9.73"/>
    <col collapsed="false" customWidth="false" hidden="false" outlineLevel="0" max="39" min="39" style="58" width="8.68"/>
    <col collapsed="false" customWidth="true" hidden="false" outlineLevel="0" max="40" min="40" style="58" width="17.24"/>
    <col collapsed="false" customWidth="false" hidden="false" outlineLevel="0" max="16384" min="41" style="58" width="8.68"/>
  </cols>
  <sheetData>
    <row r="1" customFormat="false" ht="15" hidden="false" customHeight="false" outlineLevel="0" collapsed="false"/>
    <row r="2" customFormat="false" ht="48" hidden="false" customHeight="true" outlineLevel="0" collapsed="false">
      <c r="A2" s="96" t="s">
        <v>355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</row>
    <row r="3" customFormat="false" ht="15" hidden="false" customHeight="false" outlineLevel="0" collapsed="false"/>
    <row r="4" customFormat="false" ht="15" hidden="false" customHeight="false" outlineLevel="0" collapsed="false"/>
    <row r="5" customFormat="false" ht="15" hidden="false" customHeight="false" outlineLevel="0" collapsed="false">
      <c r="A5" s="101" t="s">
        <v>356</v>
      </c>
      <c r="B5" s="122" t="n">
        <f aca="false">(((B14+AD150)/2)*50%)+(50%*B10)</f>
        <v>56.5947144641282</v>
      </c>
    </row>
    <row r="6" customFormat="false" ht="108.95" hidden="false" customHeight="false" outlineLevel="0" collapsed="false"/>
    <row r="7" customFormat="false" ht="37.3" hidden="false" customHeight="false" outlineLevel="0" collapsed="false"/>
    <row r="8" customFormat="false" ht="85.05" hidden="false" customHeight="false" outlineLevel="0" collapsed="false"/>
    <row r="9" customFormat="false" ht="120.85" hidden="false" customHeight="false" outlineLevel="0" collapsed="false"/>
    <row r="10" customFormat="false" ht="85.05" hidden="false" customHeight="false" outlineLevel="0" collapsed="false">
      <c r="A10" s="101" t="s">
        <v>61</v>
      </c>
      <c r="B10" s="122" t="n">
        <f aca="false">'индикаторы общие'!G44</f>
        <v>98.836872686669</v>
      </c>
    </row>
    <row r="11" customFormat="false" ht="216.4" hidden="false" customHeight="false" outlineLevel="0" collapsed="false"/>
    <row r="12" customFormat="false" ht="25.35" hidden="false" customHeight="false" outlineLevel="0" collapsed="false"/>
    <row r="13" customFormat="false" ht="85.05" hidden="false" customHeight="false" outlineLevel="0" collapsed="false"/>
    <row r="14" customFormat="false" ht="13.8" hidden="false" customHeight="true" outlineLevel="0" collapsed="false">
      <c r="A14" s="123" t="s">
        <v>357</v>
      </c>
      <c r="B14" s="122" t="n">
        <f aca="false">(80%*((B20+E20+H20+K20+N20+Q20+T20+W20+Z20)/9))+(20%*B17)</f>
        <v>28.705112483175</v>
      </c>
      <c r="C14" s="124" t="s">
        <v>358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C14" s="123" t="s">
        <v>359</v>
      </c>
      <c r="AD14" s="122" t="n">
        <f aca="false">(80%*AD20/1)+20%*AD17</f>
        <v>31.4207494505495</v>
      </c>
      <c r="AE14" s="125" t="s">
        <v>360</v>
      </c>
      <c r="AF14" s="125"/>
      <c r="AG14" s="125"/>
      <c r="AH14" s="125"/>
      <c r="AK14" s="123" t="s">
        <v>361</v>
      </c>
      <c r="AL14" s="122" t="n">
        <f aca="false">(80%*((AL20+AP20))/2)+(20%*AL17)</f>
        <v>9.62030190662381</v>
      </c>
      <c r="AM14" s="126" t="s">
        <v>362</v>
      </c>
      <c r="AN14" s="126"/>
      <c r="AO14" s="126"/>
      <c r="AP14" s="126"/>
    </row>
    <row r="15" customFormat="false" ht="58.2" hidden="false" customHeight="false" outlineLevel="0" collapsed="false">
      <c r="A15" s="127"/>
      <c r="B15" s="127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C15" s="128"/>
      <c r="AD15" s="128"/>
      <c r="AE15" s="125"/>
      <c r="AF15" s="125"/>
      <c r="AG15" s="125"/>
      <c r="AH15" s="125"/>
      <c r="AK15" s="128"/>
      <c r="AL15" s="128"/>
      <c r="AM15" s="126"/>
      <c r="AN15" s="126"/>
      <c r="AO15" s="126"/>
      <c r="AP15" s="126"/>
    </row>
    <row r="16" customFormat="false" ht="97" hidden="false" customHeight="false" outlineLevel="0" collapsed="false">
      <c r="A16" s="127"/>
      <c r="B16" s="127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C16" s="127"/>
      <c r="AD16" s="127"/>
      <c r="AE16" s="125"/>
      <c r="AF16" s="125"/>
      <c r="AG16" s="125"/>
      <c r="AH16" s="125"/>
      <c r="AK16" s="127"/>
      <c r="AL16" s="127"/>
      <c r="AM16" s="126"/>
      <c r="AN16" s="126"/>
      <c r="AO16" s="126"/>
      <c r="AP16" s="126"/>
    </row>
    <row r="17" customFormat="false" ht="69.4" hidden="false" customHeight="false" outlineLevel="0" collapsed="false">
      <c r="A17" s="123" t="s">
        <v>363</v>
      </c>
      <c r="B17" s="129" t="n">
        <f aca="false">'финансы общие'!E26</f>
        <v>23.5255624158748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C17" s="123" t="s">
        <v>364</v>
      </c>
      <c r="AD17" s="122" t="n">
        <f aca="false">'финансы общие'!E18</f>
        <v>37.1037472527473</v>
      </c>
      <c r="AE17" s="125"/>
      <c r="AF17" s="125"/>
      <c r="AG17" s="125"/>
      <c r="AH17" s="125"/>
      <c r="AK17" s="123" t="s">
        <v>364</v>
      </c>
      <c r="AL17" s="129" t="n">
        <f aca="false">'финансы общие'!E66</f>
        <v>3.10150953311903</v>
      </c>
      <c r="AM17" s="126"/>
      <c r="AN17" s="126"/>
      <c r="AO17" s="126"/>
      <c r="AP17" s="126"/>
    </row>
    <row r="18" customFormat="false" ht="97" hidden="false" customHeight="false" outlineLevel="0" collapsed="false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C18" s="127"/>
      <c r="AD18" s="127"/>
      <c r="AE18" s="127"/>
      <c r="AF18" s="127"/>
      <c r="AG18" s="127"/>
      <c r="AH18" s="127"/>
      <c r="AK18" s="127"/>
      <c r="AL18" s="127"/>
      <c r="AM18" s="127"/>
      <c r="AN18" s="127"/>
      <c r="AO18" s="127"/>
      <c r="AP18" s="127"/>
    </row>
    <row r="19" customFormat="false" ht="49.25" hidden="false" customHeight="false" outlineLevel="0" collapsed="false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C19" s="127"/>
      <c r="AD19" s="127"/>
      <c r="AE19" s="127"/>
      <c r="AF19" s="127"/>
      <c r="AG19" s="127"/>
      <c r="AH19" s="127"/>
      <c r="AK19" s="127"/>
      <c r="AL19" s="127"/>
      <c r="AM19" s="127"/>
      <c r="AN19" s="127"/>
      <c r="AO19" s="127"/>
      <c r="AP19" s="127"/>
    </row>
    <row r="20" customFormat="false" ht="13.8" hidden="false" customHeight="true" outlineLevel="0" collapsed="false">
      <c r="A20" s="101" t="s">
        <v>365</v>
      </c>
      <c r="B20" s="122" t="n">
        <f aca="false">(70%*B28)+(30%*B25)</f>
        <v>30</v>
      </c>
      <c r="C20" s="130"/>
      <c r="D20" s="101" t="s">
        <v>366</v>
      </c>
      <c r="E20" s="122" t="n">
        <f aca="false">(70%*E28)+(30%*E25)</f>
        <v>30</v>
      </c>
      <c r="F20" s="131"/>
      <c r="G20" s="101" t="s">
        <v>367</v>
      </c>
      <c r="H20" s="122" t="n">
        <f aca="false">(70%*H28)+(30%*H25)</f>
        <v>30</v>
      </c>
      <c r="I20" s="127"/>
      <c r="J20" s="101" t="s">
        <v>368</v>
      </c>
      <c r="K20" s="122" t="n">
        <f aca="false">(70%*K28)+(30%*K25)</f>
        <v>30</v>
      </c>
      <c r="L20" s="127"/>
      <c r="M20" s="101" t="s">
        <v>369</v>
      </c>
      <c r="N20" s="122" t="n">
        <f aca="false">(70%*N28)+(30%*N25)</f>
        <v>30</v>
      </c>
      <c r="O20" s="127"/>
      <c r="P20" s="101" t="s">
        <v>370</v>
      </c>
      <c r="Q20" s="122" t="n">
        <f aca="false">(70%*Q28)+(30%*Q25)</f>
        <v>30</v>
      </c>
      <c r="R20" s="127"/>
      <c r="S20" s="101" t="s">
        <v>371</v>
      </c>
      <c r="T20" s="122" t="n">
        <f aca="false">(70%*T28)+(30%*T25)</f>
        <v>30</v>
      </c>
      <c r="U20" s="127"/>
      <c r="V20" s="101" t="s">
        <v>372</v>
      </c>
      <c r="W20" s="122" t="n">
        <f aca="false">(70%*W28)+(30%*W25)</f>
        <v>30</v>
      </c>
      <c r="X20" s="127"/>
      <c r="Y20" s="101" t="s">
        <v>373</v>
      </c>
      <c r="Z20" s="122" t="n">
        <f aca="false">(70%*Z28)+(30%*Z25)</f>
        <v>30</v>
      </c>
      <c r="AC20" s="101" t="s">
        <v>374</v>
      </c>
      <c r="AD20" s="122" t="n">
        <f aca="false">(70%*AD28)+(30%*AD25)</f>
        <v>30</v>
      </c>
      <c r="AE20" s="127"/>
      <c r="AF20" s="127"/>
      <c r="AG20" s="127"/>
      <c r="AH20" s="127"/>
      <c r="AK20" s="101" t="s">
        <v>365</v>
      </c>
      <c r="AL20" s="122" t="n">
        <f aca="false">(70%*AL28)+(30%*AL25)</f>
        <v>0</v>
      </c>
      <c r="AM20" s="127"/>
      <c r="AN20" s="127"/>
      <c r="AO20" s="101" t="s">
        <v>366</v>
      </c>
      <c r="AP20" s="122" t="n">
        <f aca="false">(70%*AP28)+(30%*AP25)</f>
        <v>22.5</v>
      </c>
    </row>
    <row r="21" customFormat="false" ht="13.8" hidden="false" customHeight="true" outlineLevel="0" collapsed="false">
      <c r="A21" s="132" t="s">
        <v>375</v>
      </c>
      <c r="B21" s="132"/>
      <c r="C21" s="133"/>
      <c r="D21" s="132" t="s">
        <v>376</v>
      </c>
      <c r="E21" s="132"/>
      <c r="F21" s="127"/>
      <c r="G21" s="132" t="s">
        <v>377</v>
      </c>
      <c r="H21" s="132"/>
      <c r="I21" s="127"/>
      <c r="J21" s="132" t="s">
        <v>378</v>
      </c>
      <c r="K21" s="132"/>
      <c r="L21" s="127"/>
      <c r="M21" s="132" t="s">
        <v>379</v>
      </c>
      <c r="N21" s="132"/>
      <c r="O21" s="127"/>
      <c r="P21" s="132" t="s">
        <v>380</v>
      </c>
      <c r="Q21" s="132"/>
      <c r="R21" s="127"/>
      <c r="S21" s="132" t="s">
        <v>381</v>
      </c>
      <c r="T21" s="132"/>
      <c r="U21" s="127"/>
      <c r="V21" s="132" t="s">
        <v>382</v>
      </c>
      <c r="W21" s="132"/>
      <c r="X21" s="127"/>
      <c r="Y21" s="132" t="s">
        <v>383</v>
      </c>
      <c r="Z21" s="132"/>
      <c r="AA21" s="80"/>
      <c r="AC21" s="127"/>
      <c r="AD21" s="127"/>
      <c r="AE21" s="127"/>
      <c r="AF21" s="127"/>
      <c r="AG21" s="127"/>
      <c r="AH21" s="127"/>
      <c r="AK21" s="127"/>
      <c r="AL21" s="127"/>
      <c r="AM21" s="127"/>
      <c r="AN21" s="127"/>
      <c r="AO21" s="127"/>
      <c r="AP21" s="127"/>
    </row>
    <row r="22" customFormat="false" ht="61.15" hidden="false" customHeight="false" outlineLevel="0" collapsed="false">
      <c r="A22" s="132"/>
      <c r="B22" s="132"/>
      <c r="C22" s="133"/>
      <c r="D22" s="132"/>
      <c r="E22" s="132"/>
      <c r="F22" s="127"/>
      <c r="G22" s="132"/>
      <c r="H22" s="132"/>
      <c r="I22" s="127"/>
      <c r="J22" s="132"/>
      <c r="K22" s="132"/>
      <c r="L22" s="127"/>
      <c r="M22" s="132"/>
      <c r="N22" s="132"/>
      <c r="O22" s="127"/>
      <c r="P22" s="132"/>
      <c r="Q22" s="132"/>
      <c r="R22" s="127"/>
      <c r="S22" s="132"/>
      <c r="T22" s="132"/>
      <c r="U22" s="127"/>
      <c r="V22" s="132"/>
      <c r="W22" s="132"/>
      <c r="X22" s="127"/>
      <c r="Y22" s="132"/>
      <c r="Z22" s="132"/>
      <c r="AA22" s="80"/>
      <c r="AC22" s="127"/>
      <c r="AD22" s="127"/>
      <c r="AE22" s="127"/>
      <c r="AF22" s="127"/>
      <c r="AG22" s="127"/>
      <c r="AH22" s="127"/>
      <c r="AK22" s="127"/>
      <c r="AL22" s="127"/>
      <c r="AM22" s="127"/>
      <c r="AN22" s="127"/>
      <c r="AO22" s="127"/>
      <c r="AP22" s="127"/>
    </row>
    <row r="23" customFormat="false" ht="25.35" hidden="false" customHeight="false" outlineLevel="0" collapsed="false">
      <c r="A23" s="132"/>
      <c r="B23" s="132"/>
      <c r="C23" s="133"/>
      <c r="D23" s="132"/>
      <c r="E23" s="132"/>
      <c r="F23" s="127"/>
      <c r="G23" s="132"/>
      <c r="H23" s="132"/>
      <c r="I23" s="127"/>
      <c r="J23" s="132"/>
      <c r="K23" s="132"/>
      <c r="L23" s="127"/>
      <c r="M23" s="132"/>
      <c r="N23" s="132"/>
      <c r="O23" s="127"/>
      <c r="P23" s="132"/>
      <c r="Q23" s="132"/>
      <c r="R23" s="127"/>
      <c r="S23" s="132"/>
      <c r="T23" s="132"/>
      <c r="U23" s="127"/>
      <c r="V23" s="132"/>
      <c r="W23" s="132"/>
      <c r="X23" s="127"/>
      <c r="Y23" s="132"/>
      <c r="Z23" s="132"/>
      <c r="AA23" s="80"/>
      <c r="AC23" s="127"/>
      <c r="AD23" s="127"/>
      <c r="AE23" s="127"/>
      <c r="AF23" s="127"/>
      <c r="AG23" s="127"/>
      <c r="AH23" s="127"/>
      <c r="AK23" s="127"/>
      <c r="AL23" s="127"/>
      <c r="AM23" s="127"/>
      <c r="AN23" s="127"/>
      <c r="AO23" s="127"/>
      <c r="AP23" s="127"/>
    </row>
    <row r="24" customFormat="false" ht="158.95" hidden="false" customHeight="true" outlineLevel="0" collapsed="false">
      <c r="A24" s="132"/>
      <c r="B24" s="132"/>
      <c r="C24" s="133"/>
      <c r="D24" s="132"/>
      <c r="E24" s="132"/>
      <c r="F24" s="127"/>
      <c r="G24" s="132"/>
      <c r="H24" s="132"/>
      <c r="I24" s="127"/>
      <c r="J24" s="132"/>
      <c r="K24" s="132"/>
      <c r="L24" s="127"/>
      <c r="M24" s="132"/>
      <c r="N24" s="132"/>
      <c r="O24" s="127"/>
      <c r="P24" s="132"/>
      <c r="Q24" s="132"/>
      <c r="R24" s="127"/>
      <c r="S24" s="132"/>
      <c r="T24" s="132"/>
      <c r="U24" s="127"/>
      <c r="V24" s="132"/>
      <c r="W24" s="132"/>
      <c r="X24" s="127"/>
      <c r="Y24" s="132"/>
      <c r="Z24" s="132"/>
      <c r="AA24" s="80"/>
      <c r="AC24" s="132" t="s">
        <v>375</v>
      </c>
      <c r="AD24" s="132"/>
      <c r="AE24" s="127"/>
      <c r="AF24" s="127"/>
      <c r="AG24" s="127"/>
      <c r="AH24" s="127"/>
      <c r="AK24" s="114" t="s">
        <v>384</v>
      </c>
      <c r="AL24" s="114"/>
      <c r="AM24" s="127"/>
      <c r="AN24" s="127"/>
      <c r="AO24" s="132" t="s">
        <v>385</v>
      </c>
      <c r="AP24" s="132"/>
    </row>
    <row r="25" customFormat="false" ht="37.3" hidden="false" customHeight="false" outlineLevel="0" collapsed="false">
      <c r="A25" s="101" t="s">
        <v>386</v>
      </c>
      <c r="B25" s="122" t="n">
        <f aca="false">'контрольные точки, мероприятия '!H93</f>
        <v>100</v>
      </c>
      <c r="C25" s="127"/>
      <c r="D25" s="101" t="s">
        <v>387</v>
      </c>
      <c r="E25" s="122" t="n">
        <f aca="false">'контрольные точки, мероприятия '!H94</f>
        <v>100</v>
      </c>
      <c r="F25" s="127"/>
      <c r="G25" s="101" t="s">
        <v>388</v>
      </c>
      <c r="H25" s="122" t="n">
        <f aca="false">'контрольные точки, мероприятия '!H95</f>
        <v>100</v>
      </c>
      <c r="I25" s="127"/>
      <c r="J25" s="101" t="s">
        <v>389</v>
      </c>
      <c r="K25" s="122" t="n">
        <f aca="false">'контрольные точки, мероприятия '!H96</f>
        <v>100</v>
      </c>
      <c r="L25" s="127"/>
      <c r="M25" s="101" t="s">
        <v>390</v>
      </c>
      <c r="N25" s="122" t="n">
        <f aca="false">'контрольные точки, мероприятия '!H97</f>
        <v>100</v>
      </c>
      <c r="O25" s="127"/>
      <c r="P25" s="101" t="s">
        <v>391</v>
      </c>
      <c r="Q25" s="122" t="n">
        <f aca="false">'контрольные точки, мероприятия '!H98</f>
        <v>100</v>
      </c>
      <c r="R25" s="127"/>
      <c r="S25" s="101" t="s">
        <v>392</v>
      </c>
      <c r="T25" s="122" t="n">
        <f aca="false">'контрольные точки, мероприятия '!H99</f>
        <v>100</v>
      </c>
      <c r="U25" s="127"/>
      <c r="V25" s="101" t="s">
        <v>393</v>
      </c>
      <c r="W25" s="122" t="n">
        <f aca="false">'контрольные точки, мероприятия '!H100</f>
        <v>100</v>
      </c>
      <c r="X25" s="127"/>
      <c r="Y25" s="101" t="s">
        <v>394</v>
      </c>
      <c r="Z25" s="122" t="n">
        <f aca="false">'контрольные точки, мероприятия '!H101</f>
        <v>100</v>
      </c>
      <c r="AC25" s="101" t="s">
        <v>395</v>
      </c>
      <c r="AD25" s="122" t="n">
        <f aca="false">'контрольные точки, мероприяти У'!H17</f>
        <v>100</v>
      </c>
      <c r="AE25" s="127"/>
      <c r="AF25" s="127"/>
      <c r="AG25" s="127"/>
      <c r="AH25" s="127"/>
      <c r="AK25" s="101" t="s">
        <v>386</v>
      </c>
      <c r="AL25" s="122" t="n">
        <f aca="false">'контрольные точки, мероприяти-1'!H24</f>
        <v>0</v>
      </c>
      <c r="AM25" s="127"/>
      <c r="AN25" s="127"/>
      <c r="AO25" s="101" t="s">
        <v>387</v>
      </c>
      <c r="AP25" s="122" t="n">
        <f aca="false">'контрольные точки, мероприяти-1'!H25</f>
        <v>75</v>
      </c>
    </row>
    <row r="26" customFormat="false" ht="73.1" hidden="false" customHeight="false" outlineLevel="0" collapsed="false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C26" s="127"/>
      <c r="AD26" s="127"/>
      <c r="AE26" s="127"/>
      <c r="AF26" s="127"/>
      <c r="AG26" s="127"/>
      <c r="AH26" s="127"/>
      <c r="AK26" s="127"/>
      <c r="AL26" s="127"/>
      <c r="AM26" s="127"/>
      <c r="AN26" s="127"/>
      <c r="AO26" s="127"/>
      <c r="AP26" s="127"/>
    </row>
    <row r="27" customFormat="false" ht="49.25" hidden="false" customHeight="false" outlineLevel="0" collapsed="false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C27" s="127"/>
      <c r="AD27" s="127"/>
      <c r="AE27" s="127"/>
      <c r="AF27" s="127"/>
      <c r="AG27" s="127"/>
      <c r="AH27" s="127"/>
      <c r="AK27" s="127"/>
      <c r="AL27" s="127"/>
      <c r="AM27" s="127"/>
      <c r="AN27" s="127"/>
      <c r="AO27" s="127"/>
      <c r="AP27" s="127"/>
    </row>
    <row r="28" customFormat="false" ht="15" hidden="false" customHeight="false" outlineLevel="0" collapsed="false">
      <c r="A28" s="101" t="s">
        <v>396</v>
      </c>
      <c r="B28" s="122" t="n">
        <f aca="false">'показатели УГХ'!P39</f>
        <v>0</v>
      </c>
      <c r="C28" s="127"/>
      <c r="D28" s="101" t="s">
        <v>397</v>
      </c>
      <c r="E28" s="122" t="n">
        <f aca="false">'показатели УГХ'!P40</f>
        <v>0</v>
      </c>
      <c r="F28" s="127"/>
      <c r="G28" s="101" t="s">
        <v>398</v>
      </c>
      <c r="H28" s="122" t="n">
        <f aca="false">'показатели УГХ'!P41</f>
        <v>0</v>
      </c>
      <c r="I28" s="127"/>
      <c r="J28" s="101" t="s">
        <v>399</v>
      </c>
      <c r="K28" s="122" t="n">
        <f aca="false">'показатели УГХ'!P42</f>
        <v>0</v>
      </c>
      <c r="L28" s="127"/>
      <c r="M28" s="101" t="s">
        <v>400</v>
      </c>
      <c r="N28" s="122" t="n">
        <f aca="false">'показатели УГХ'!P43</f>
        <v>0</v>
      </c>
      <c r="O28" s="127"/>
      <c r="P28" s="101" t="s">
        <v>401</v>
      </c>
      <c r="Q28" s="122" t="n">
        <f aca="false">'показатели УГХ'!P44</f>
        <v>0</v>
      </c>
      <c r="R28" s="127"/>
      <c r="S28" s="101" t="s">
        <v>402</v>
      </c>
      <c r="T28" s="122" t="n">
        <f aca="false">'показатели УГХ'!P45</f>
        <v>0</v>
      </c>
      <c r="U28" s="127"/>
      <c r="V28" s="101" t="s">
        <v>403</v>
      </c>
      <c r="W28" s="122" t="n">
        <f aca="false">'показатели УГХ'!P46</f>
        <v>0</v>
      </c>
      <c r="X28" s="127"/>
      <c r="Y28" s="101" t="s">
        <v>404</v>
      </c>
      <c r="Z28" s="122" t="n">
        <f aca="false">'показатели УГХ'!P47</f>
        <v>0</v>
      </c>
      <c r="AC28" s="101" t="s">
        <v>405</v>
      </c>
      <c r="AD28" s="122" t="n">
        <f aca="false">'показатели УПРСНТ'!P16</f>
        <v>0</v>
      </c>
      <c r="AE28" s="127"/>
      <c r="AF28" s="127"/>
      <c r="AG28" s="127"/>
      <c r="AH28" s="127"/>
      <c r="AK28" s="101" t="s">
        <v>396</v>
      </c>
      <c r="AL28" s="122" t="n">
        <f aca="false">'показатели УАГиЗО'!P16</f>
        <v>0</v>
      </c>
      <c r="AM28" s="127"/>
      <c r="AN28" s="127"/>
      <c r="AO28" s="101" t="s">
        <v>397</v>
      </c>
      <c r="AP28" s="122" t="n">
        <f aca="false">'показатели УАГиЗО'!P16</f>
        <v>0</v>
      </c>
    </row>
  </sheetData>
  <mergeCells count="16">
    <mergeCell ref="A2:AL2"/>
    <mergeCell ref="C14:Z17"/>
    <mergeCell ref="AE14:AH17"/>
    <mergeCell ref="AM14:AP17"/>
    <mergeCell ref="A21:B24"/>
    <mergeCell ref="D21:E24"/>
    <mergeCell ref="G21:H24"/>
    <mergeCell ref="J21:K24"/>
    <mergeCell ref="M21:N24"/>
    <mergeCell ref="P21:Q24"/>
    <mergeCell ref="S21:T24"/>
    <mergeCell ref="V21:W24"/>
    <mergeCell ref="Y21:Z24"/>
    <mergeCell ref="AC24:AD24"/>
    <mergeCell ref="AK24:AL24"/>
    <mergeCell ref="AO24:AP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1538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2026-01-29T12:13:31Z</dcterms:created>
  <dc:creator>Плакида Ирина Анатольевна</dc:creator>
  <dc:description/>
  <dc:language>ru-RU</dc:language>
  <cp:lastModifiedBy/>
  <cp:lastPrinted>2026-04-21T10:40:37Z</cp:lastPrinted>
  <dcterms:modified xsi:type="dcterms:W3CDTF">2026-04-21T15:23:00Z</dcterms:modified>
  <cp:revision>369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